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nutes\2023\"/>
    </mc:Choice>
  </mc:AlternateContent>
  <xr:revisionPtr revIDLastSave="0" documentId="8_{ACC61612-A186-467A-85CD-3474D85A7FD2}" xr6:coauthVersionLast="47" xr6:coauthVersionMax="47" xr10:uidLastSave="{00000000-0000-0000-0000-000000000000}"/>
  <bookViews>
    <workbookView xWindow="-120" yWindow="-120" windowWidth="29040" windowHeight="15840" xr2:uid="{53BDBF39-DC52-4701-942D-5F53BA22B04A}"/>
  </bookViews>
  <sheets>
    <sheet name="2023 Budget" sheetId="1" r:id="rId1"/>
  </sheets>
  <definedNames>
    <definedName name="_xlnm.Print_Area" localSheetId="0">'2023 Budget'!$A$1:$G$132</definedName>
    <definedName name="_xlnm.Print_Titles" localSheetId="0">'2023 Budget'!$1:$6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0" i="1" l="1"/>
  <c r="F128" i="1"/>
  <c r="D128" i="1"/>
  <c r="B128" i="1"/>
  <c r="B130" i="1" s="1"/>
  <c r="F125" i="1"/>
  <c r="D125" i="1"/>
  <c r="B125" i="1"/>
  <c r="F113" i="1"/>
  <c r="D113" i="1"/>
  <c r="C113" i="1"/>
  <c r="B113" i="1"/>
  <c r="F106" i="1"/>
  <c r="D106" i="1"/>
  <c r="C106" i="1"/>
  <c r="B106" i="1"/>
  <c r="F95" i="1"/>
  <c r="F107" i="1" s="1"/>
  <c r="D95" i="1"/>
  <c r="D107" i="1" s="1"/>
  <c r="C95" i="1"/>
  <c r="C107" i="1" s="1"/>
  <c r="B95" i="1"/>
  <c r="B107" i="1" s="1"/>
  <c r="F90" i="1"/>
  <c r="D90" i="1"/>
  <c r="C90" i="1"/>
  <c r="B90" i="1"/>
  <c r="F85" i="1"/>
  <c r="D85" i="1"/>
  <c r="C85" i="1"/>
  <c r="B85" i="1"/>
  <c r="F69" i="1"/>
  <c r="D69" i="1"/>
  <c r="C69" i="1"/>
  <c r="B69" i="1"/>
  <c r="F57" i="1"/>
  <c r="D57" i="1"/>
  <c r="C57" i="1"/>
  <c r="B57" i="1"/>
  <c r="F49" i="1"/>
  <c r="D49" i="1"/>
  <c r="B49" i="1"/>
  <c r="F39" i="1"/>
  <c r="D39" i="1"/>
  <c r="B39" i="1"/>
  <c r="C34" i="1"/>
  <c r="F31" i="1"/>
  <c r="F34" i="1" s="1"/>
  <c r="D31" i="1"/>
  <c r="D34" i="1" s="1"/>
  <c r="B31" i="1"/>
  <c r="B34" i="1" s="1"/>
  <c r="F21" i="1"/>
  <c r="D21" i="1"/>
  <c r="C21" i="1"/>
  <c r="B21" i="1"/>
  <c r="F12" i="1"/>
  <c r="D12" i="1"/>
  <c r="C12" i="1"/>
  <c r="B12" i="1"/>
  <c r="D130" i="1" l="1"/>
  <c r="C115" i="1"/>
  <c r="C131" i="1" s="1"/>
  <c r="C132" i="1" s="1"/>
  <c r="F130" i="1"/>
  <c r="C50" i="1"/>
  <c r="C116" i="1" s="1"/>
  <c r="D50" i="1"/>
  <c r="F50" i="1"/>
  <c r="B50" i="1"/>
  <c r="B115" i="1"/>
  <c r="B131" i="1" s="1"/>
  <c r="D115" i="1"/>
  <c r="D131" i="1" s="1"/>
  <c r="F115" i="1"/>
  <c r="D132" i="1" l="1"/>
  <c r="D116" i="1"/>
  <c r="G50" i="1"/>
  <c r="G51" i="1" s="1"/>
  <c r="F116" i="1"/>
  <c r="F131" i="1"/>
  <c r="F132" i="1" s="1"/>
  <c r="B116" i="1"/>
  <c r="B132" i="1"/>
</calcChain>
</file>

<file path=xl/sharedStrings.xml><?xml version="1.0" encoding="utf-8"?>
<sst xmlns="http://schemas.openxmlformats.org/spreadsheetml/2006/main" count="161" uniqueCount="155">
  <si>
    <t>Jan to July 2023 Actual</t>
  </si>
  <si>
    <t>2023 Current Budget</t>
  </si>
  <si>
    <t>2023 Amended Budget</t>
  </si>
  <si>
    <t>2023 NOTES</t>
  </si>
  <si>
    <t>2024 Proposed Budget</t>
  </si>
  <si>
    <t>2024 NOTES</t>
  </si>
  <si>
    <t>Ordinary Income/Expense</t>
  </si>
  <si>
    <t>Income</t>
  </si>
  <si>
    <t>Fare Revenue</t>
  </si>
  <si>
    <t>4025 · Fare Income</t>
  </si>
  <si>
    <t>4026 · Electric Vehicle Fares</t>
  </si>
  <si>
    <t>Wait for EV until end of 2024</t>
  </si>
  <si>
    <t>Total Fare Revenue</t>
  </si>
  <si>
    <t>Government Contributions - Municipal Credits</t>
  </si>
  <si>
    <t>4500 · Addison Township</t>
  </si>
  <si>
    <t>Rates are changing</t>
  </si>
  <si>
    <t>4520 · Orion Township</t>
  </si>
  <si>
    <t>4540 · Oxford Township</t>
  </si>
  <si>
    <t>4560 · Village of Lake Orion</t>
  </si>
  <si>
    <t>4580 · Village of Leonard</t>
  </si>
  <si>
    <t>4600 · Village of Oxford</t>
  </si>
  <si>
    <t>4650 · Brandon Independence Mun Credit</t>
  </si>
  <si>
    <t>Total Municipal Contributions</t>
  </si>
  <si>
    <t>Grants</t>
  </si>
  <si>
    <t>Federal Grants</t>
  </si>
  <si>
    <t>Local Bus Operating (LBO) NEW FUNDING</t>
  </si>
  <si>
    <t>Estimate 30%</t>
  </si>
  <si>
    <t>5310 Grant Urban</t>
  </si>
  <si>
    <t>CRSSA Grant</t>
  </si>
  <si>
    <t>5208 · New Freedom Urban Grant</t>
  </si>
  <si>
    <t>5209 · JARC Urban Grant</t>
  </si>
  <si>
    <t>5210 · NON URBAN JARC OPERATIONS GRANT</t>
  </si>
  <si>
    <t>5316 · Electric Vehicle Grant SEMCOG</t>
  </si>
  <si>
    <t>Total Federal Grants</t>
  </si>
  <si>
    <t>5240 · Community of Mental Health TTI</t>
  </si>
  <si>
    <t>5280 · Specialized Services Grant</t>
  </si>
  <si>
    <t>Total Grants</t>
  </si>
  <si>
    <t>Millage Revenue</t>
  </si>
  <si>
    <t>4700 · Oxford Township Millage Revenue</t>
  </si>
  <si>
    <t>4701 · Orion Township Millage Revenue</t>
  </si>
  <si>
    <t>4703 · Oakland County Millage Revenue</t>
  </si>
  <si>
    <t>$589,631 Extra due to vehicles Oakland County needs to approve</t>
  </si>
  <si>
    <t>$281764 extra from 2023.  Oakland County needs to approve</t>
  </si>
  <si>
    <t>Total Millage Revenue</t>
  </si>
  <si>
    <t>Other Income</t>
  </si>
  <si>
    <t>4020 · Donations</t>
  </si>
  <si>
    <t>4021 · Token Fund for Needy</t>
  </si>
  <si>
    <t>4800 · Interest - Bank</t>
  </si>
  <si>
    <t>MI Class/Robinson Capital</t>
  </si>
  <si>
    <t>4900 · Miscellaneous Income</t>
  </si>
  <si>
    <t>5410 · Advertising</t>
  </si>
  <si>
    <t>5420 · Vehicle Trips</t>
  </si>
  <si>
    <t>5425 · Trolley Revenue</t>
  </si>
  <si>
    <t>5500 · Rental Income</t>
  </si>
  <si>
    <t>Total Other Income</t>
  </si>
  <si>
    <t>Total Income</t>
  </si>
  <si>
    <t>Expense</t>
  </si>
  <si>
    <t>Insurance</t>
  </si>
  <si>
    <t>6420 · Vehicle</t>
  </si>
  <si>
    <t>6430 · Workers Compensation</t>
  </si>
  <si>
    <t>6500 · Building Insurance</t>
  </si>
  <si>
    <t>7410 · General</t>
  </si>
  <si>
    <t>Total Insurance</t>
  </si>
  <si>
    <t>Professional Services</t>
  </si>
  <si>
    <t>6600 · Bank Service Charges</t>
  </si>
  <si>
    <t>6670 · Other Professional Services</t>
  </si>
  <si>
    <t>6675 · Payroll Services</t>
  </si>
  <si>
    <t>6676 · Snow Removal/Landscaping</t>
  </si>
  <si>
    <t>Purchase our own plow/salter - below</t>
  </si>
  <si>
    <t>6677 · Janitorial Services</t>
  </si>
  <si>
    <t>6678 · Employee Assistance Program</t>
  </si>
  <si>
    <t>6679 · Dispatch Software</t>
  </si>
  <si>
    <t>6681 · Computer Services</t>
  </si>
  <si>
    <t>7655 · Audit</t>
  </si>
  <si>
    <t>7665 · Legal</t>
  </si>
  <si>
    <t>Total Professional Services</t>
  </si>
  <si>
    <t>Program Costs</t>
  </si>
  <si>
    <t>6502 · Vehicle Fees</t>
  </si>
  <si>
    <t>6503 · Towing</t>
  </si>
  <si>
    <t>6505 · Utilities</t>
  </si>
  <si>
    <t>6510 · Office Telephone &amp; Internet</t>
  </si>
  <si>
    <t>6512 · Driver two way phones</t>
  </si>
  <si>
    <t>6520 · Office Supplies-Program</t>
  </si>
  <si>
    <t>6521 · Leasing Expense</t>
  </si>
  <si>
    <t>6522 · Building Expenses</t>
  </si>
  <si>
    <t>6525 · Uniforms</t>
  </si>
  <si>
    <t>6530 · Advertising</t>
  </si>
  <si>
    <t>6540 · Drug and Alcohol Driver Testing</t>
  </si>
  <si>
    <t>6555 · Maintenance</t>
  </si>
  <si>
    <t>7540 · Postage</t>
  </si>
  <si>
    <t>8001 · Contingency</t>
  </si>
  <si>
    <t>Total Program Costs</t>
  </si>
  <si>
    <t xml:space="preserve">Repairs and Maintenance </t>
  </si>
  <si>
    <t>6310 · Fuel</t>
  </si>
  <si>
    <t>6350 · Vehicle Maintenance</t>
  </si>
  <si>
    <t>6360 · Vehicle Repairs</t>
  </si>
  <si>
    <t>Total Repairs and Maintenance</t>
  </si>
  <si>
    <t>Salaries and Wages</t>
  </si>
  <si>
    <t>Payroll Taxes</t>
  </si>
  <si>
    <t>6110 · FICA Employers Expense</t>
  </si>
  <si>
    <t>6120 · Unemployment Expense</t>
  </si>
  <si>
    <t>Total Payroll Taxes</t>
  </si>
  <si>
    <t>6020 · Drivers</t>
  </si>
  <si>
    <t>23 NOTA M-F and 3 weekend and Expansion: 5 routes M-F 2 weekends total weekly driving hours 1317 Exp didn’t start until August</t>
  </si>
  <si>
    <t xml:space="preserve">5% Increase and 27 routes NOTA M-F and 15 expanded M-F and 11 weekend routes.Weekly driving hours </t>
  </si>
  <si>
    <t>6025 · Driver Wages - Electric Vehicle</t>
  </si>
  <si>
    <t>6040 · Dispatchers</t>
  </si>
  <si>
    <t>Move Emma to Admin</t>
  </si>
  <si>
    <t>6050 · Office</t>
  </si>
  <si>
    <t>6055 · Mechanic Wages</t>
  </si>
  <si>
    <t>6060 · Administration Salaries</t>
  </si>
  <si>
    <t>Lynn, Mike, Nigel, Emma, Danielle</t>
  </si>
  <si>
    <t>7200 · Fringe Benefits</t>
  </si>
  <si>
    <t>7211 · Health Insurance</t>
  </si>
  <si>
    <t>Over 50 FTE in 2024</t>
  </si>
  <si>
    <t>7215 · MERS DC Employer</t>
  </si>
  <si>
    <t>7200 · Fringe Benefits - Other</t>
  </si>
  <si>
    <t>STD/LTD/LIFE</t>
  </si>
  <si>
    <t>Total 7200 · Fringe Benefits</t>
  </si>
  <si>
    <t>Total Salaries and Wages</t>
  </si>
  <si>
    <t xml:space="preserve">6630 · Professional Development </t>
  </si>
  <si>
    <t>6610 · Community Development</t>
  </si>
  <si>
    <t>6615 · Mileage/Parking</t>
  </si>
  <si>
    <t>6620 · Miscellaneous</t>
  </si>
  <si>
    <t>6625 · Seminars and Conferences</t>
  </si>
  <si>
    <t>Total 6630 · Professional Development</t>
  </si>
  <si>
    <t>8002 · Electric Vehicle Grant Expenses</t>
  </si>
  <si>
    <t>Purchase EV end of 2024</t>
  </si>
  <si>
    <t>Total Operating Expense</t>
  </si>
  <si>
    <t>Net Ordinary Income</t>
  </si>
  <si>
    <t>Other Income/Expense</t>
  </si>
  <si>
    <t>Other Expense</t>
  </si>
  <si>
    <t>Capital Expenses</t>
  </si>
  <si>
    <t>6380 · Office Capital</t>
  </si>
  <si>
    <t>6385 · Property Improvements</t>
  </si>
  <si>
    <t>Parking Lot removal and expansion bid $492553 leave 20% extra for change orders</t>
  </si>
  <si>
    <t>May need to improve back half of building if tenant moves out or car ports</t>
  </si>
  <si>
    <t xml:space="preserve">  Purchase our own snow plow/salter</t>
  </si>
  <si>
    <t>Vehicle Cameras</t>
  </si>
  <si>
    <t>15 cameras x $4000</t>
  </si>
  <si>
    <t>10 cameras x $4000</t>
  </si>
  <si>
    <t>6390 · Vehicle Expenses</t>
  </si>
  <si>
    <t>2 Transits and 5 minivans purchased.  7 minivans left to purchase this year ($406,000)</t>
  </si>
  <si>
    <t>10 transits @$83000 for total of 48 vehicles</t>
  </si>
  <si>
    <t>Total Capital Expenses</t>
  </si>
  <si>
    <t>Depreciation</t>
  </si>
  <si>
    <t>6970 · Depreciation Expense</t>
  </si>
  <si>
    <t>48 vehicles</t>
  </si>
  <si>
    <t>Total Depreciation</t>
  </si>
  <si>
    <t>8020 · Trolley Expenses</t>
  </si>
  <si>
    <t>Total Other Expense</t>
  </si>
  <si>
    <t>Total Expenses</t>
  </si>
  <si>
    <t>Net Income</t>
  </si>
  <si>
    <t>2023 Approved Budget</t>
  </si>
  <si>
    <t>North Oakland Transportation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</si>
</sst>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color rgb="FF000000"/>
      <name val="Times New Roman"/>
      <charset val="204"/>
    </font>
    <font>
      <b/>
      <sz val="13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4">
    <xf numFmtId="0" fontId="0" fillId="0" borderId="0" xfId="0"/>
    <xf numFmtId="44" fontId="3" fillId="0" borderId="0" xfId="1" applyFont="1" applyAlignment="1">
      <alignment vertical="top"/>
    </xf>
    <xf numFmtId="44" fontId="3" fillId="0" borderId="0" xfId="3" applyFont="1" applyAlignment="1">
      <alignment vertical="top"/>
    </xf>
    <xf numFmtId="0" fontId="0" fillId="0" borderId="0" xfId="0" applyAlignment="1">
      <alignment horizontal="left" vertical="top"/>
    </xf>
    <xf numFmtId="44" fontId="5" fillId="0" borderId="0" xfId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4" fontId="3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44" fontId="3" fillId="2" borderId="5" xfId="1" applyFont="1" applyFill="1" applyBorder="1" applyAlignment="1">
      <alignment vertical="center" wrapText="1"/>
    </xf>
    <xf numFmtId="44" fontId="3" fillId="3" borderId="5" xfId="1" applyFont="1" applyFill="1" applyBorder="1" applyAlignment="1">
      <alignment vertical="center" wrapText="1"/>
    </xf>
    <xf numFmtId="44" fontId="6" fillId="0" borderId="5" xfId="1" applyFont="1" applyBorder="1" applyAlignment="1">
      <alignment wrapText="1"/>
    </xf>
    <xf numFmtId="44" fontId="6" fillId="0" borderId="4" xfId="1" applyFont="1" applyBorder="1" applyAlignment="1">
      <alignment vertical="top" shrinkToFit="1"/>
    </xf>
    <xf numFmtId="44" fontId="6" fillId="0" borderId="5" xfId="1" applyFont="1" applyBorder="1" applyAlignment="1">
      <alignment vertical="top" shrinkToFit="1"/>
    </xf>
    <xf numFmtId="44" fontId="5" fillId="0" borderId="7" xfId="1" applyFont="1" applyBorder="1" applyAlignment="1">
      <alignment vertical="top" shrinkToFit="1"/>
    </xf>
    <xf numFmtId="44" fontId="5" fillId="0" borderId="8" xfId="1" applyFont="1" applyBorder="1" applyAlignment="1">
      <alignment vertical="top" shrinkToFit="1"/>
    </xf>
    <xf numFmtId="44" fontId="6" fillId="4" borderId="5" xfId="1" applyFont="1" applyFill="1" applyBorder="1" applyAlignment="1">
      <alignment wrapText="1"/>
    </xf>
    <xf numFmtId="44" fontId="6" fillId="0" borderId="5" xfId="1" applyFont="1" applyBorder="1" applyAlignment="1">
      <alignment horizontal="left" vertical="top" indent="3" shrinkToFit="1"/>
    </xf>
    <xf numFmtId="44" fontId="6" fillId="0" borderId="4" xfId="1" applyFont="1" applyBorder="1" applyAlignment="1">
      <alignment horizontal="left" vertical="top" indent="3" shrinkToFit="1"/>
    </xf>
    <xf numFmtId="44" fontId="6" fillId="0" borderId="5" xfId="1" applyFont="1" applyBorder="1" applyAlignment="1">
      <alignment horizontal="left" vertical="top" indent="6" shrinkToFit="1"/>
    </xf>
    <xf numFmtId="44" fontId="5" fillId="0" borderId="7" xfId="1" applyFont="1" applyBorder="1" applyAlignment="1">
      <alignment horizontal="right" vertical="top" shrinkToFit="1"/>
    </xf>
    <xf numFmtId="44" fontId="5" fillId="0" borderId="8" xfId="1" applyFont="1" applyBorder="1" applyAlignment="1">
      <alignment horizontal="right" vertical="top" shrinkToFit="1"/>
    </xf>
    <xf numFmtId="44" fontId="6" fillId="0" borderId="5" xfId="1" applyFont="1" applyBorder="1" applyAlignment="1">
      <alignment horizontal="left" vertical="center" wrapText="1"/>
    </xf>
    <xf numFmtId="44" fontId="6" fillId="0" borderId="5" xfId="1" applyFont="1" applyBorder="1" applyAlignment="1">
      <alignment horizontal="left" wrapText="1"/>
    </xf>
    <xf numFmtId="44" fontId="6" fillId="5" borderId="5" xfId="1" applyFont="1" applyFill="1" applyBorder="1" applyAlignment="1">
      <alignment horizontal="left" vertical="center" wrapText="1"/>
    </xf>
    <xf numFmtId="44" fontId="5" fillId="3" borderId="7" xfId="1" applyFont="1" applyFill="1" applyBorder="1" applyAlignment="1">
      <alignment horizontal="right" vertical="top" shrinkToFit="1"/>
    </xf>
    <xf numFmtId="44" fontId="5" fillId="3" borderId="8" xfId="2" applyNumberFormat="1" applyFont="1" applyFill="1" applyBorder="1" applyAlignment="1">
      <alignment horizontal="right" vertical="top" shrinkToFit="1"/>
    </xf>
    <xf numFmtId="44" fontId="6" fillId="6" borderId="5" xfId="1" applyFont="1" applyFill="1" applyBorder="1" applyAlignment="1">
      <alignment horizontal="left" wrapText="1"/>
    </xf>
    <xf numFmtId="9" fontId="6" fillId="6" borderId="5" xfId="2" applyFont="1" applyFill="1" applyBorder="1" applyAlignment="1">
      <alignment horizontal="left" wrapText="1"/>
    </xf>
    <xf numFmtId="44" fontId="6" fillId="0" borderId="5" xfId="1" applyFont="1" applyBorder="1" applyAlignment="1">
      <alignment horizontal="left" vertical="top"/>
    </xf>
    <xf numFmtId="44" fontId="6" fillId="0" borderId="5" xfId="1" applyFont="1" applyBorder="1" applyAlignment="1">
      <alignment vertical="center" shrinkToFit="1"/>
    </xf>
    <xf numFmtId="44" fontId="6" fillId="0" borderId="7" xfId="1" applyFont="1" applyBorder="1" applyAlignment="1">
      <alignment vertical="top" shrinkToFit="1"/>
    </xf>
    <xf numFmtId="44" fontId="6" fillId="0" borderId="8" xfId="1" applyFont="1" applyBorder="1" applyAlignment="1">
      <alignment vertical="top" shrinkToFit="1"/>
    </xf>
    <xf numFmtId="44" fontId="6" fillId="7" borderId="5" xfId="1" applyFont="1" applyFill="1" applyBorder="1" applyAlignment="1">
      <alignment vertical="top" shrinkToFit="1"/>
    </xf>
    <xf numFmtId="44" fontId="6" fillId="7" borderId="5" xfId="1" applyFont="1" applyFill="1" applyBorder="1" applyAlignment="1">
      <alignment vertical="top" wrapText="1" shrinkToFit="1"/>
    </xf>
    <xf numFmtId="44" fontId="6" fillId="0" borderId="5" xfId="1" applyFont="1" applyBorder="1" applyAlignment="1">
      <alignment vertical="top" wrapText="1" shrinkToFit="1"/>
    </xf>
    <xf numFmtId="44" fontId="6" fillId="0" borderId="5" xfId="1" applyFont="1" applyBorder="1" applyAlignment="1">
      <alignment horizontal="right" vertical="top" indent="2" shrinkToFit="1"/>
    </xf>
    <xf numFmtId="44" fontId="6" fillId="7" borderId="4" xfId="1" applyFont="1" applyFill="1" applyBorder="1" applyAlignment="1">
      <alignment vertical="top" shrinkToFit="1"/>
    </xf>
    <xf numFmtId="44" fontId="6" fillId="0" borderId="5" xfId="1" applyFont="1" applyBorder="1" applyAlignment="1">
      <alignment horizontal="left" vertical="center" indent="3" shrinkToFit="1"/>
    </xf>
    <xf numFmtId="44" fontId="6" fillId="0" borderId="5" xfId="1" applyFont="1" applyBorder="1" applyAlignment="1">
      <alignment horizontal="left" vertical="top" indent="4" shrinkToFit="1"/>
    </xf>
    <xf numFmtId="44" fontId="6" fillId="0" borderId="2" xfId="1" applyFont="1" applyBorder="1" applyAlignment="1">
      <alignment vertical="top" shrinkToFit="1"/>
    </xf>
    <xf numFmtId="44" fontId="6" fillId="0" borderId="3" xfId="1" applyFont="1" applyBorder="1" applyAlignment="1">
      <alignment horizontal="left" vertical="top" indent="6" shrinkToFit="1"/>
    </xf>
    <xf numFmtId="44" fontId="6" fillId="0" borderId="5" xfId="1" applyFont="1" applyBorder="1" applyAlignment="1">
      <alignment horizontal="left" vertical="center" indent="7" shrinkToFit="1"/>
    </xf>
    <xf numFmtId="44" fontId="6" fillId="0" borderId="5" xfId="1" applyFont="1" applyBorder="1" applyAlignment="1">
      <alignment horizontal="left" vertical="top" indent="7" shrinkToFit="1"/>
    </xf>
    <xf numFmtId="44" fontId="5" fillId="0" borderId="3" xfId="1" applyFont="1" applyBorder="1" applyAlignment="1">
      <alignment horizontal="right" vertical="top" shrinkToFit="1"/>
    </xf>
    <xf numFmtId="44" fontId="5" fillId="6" borderId="7" xfId="1" applyFont="1" applyFill="1" applyBorder="1" applyAlignment="1">
      <alignment horizontal="right" vertical="top" shrinkToFit="1"/>
    </xf>
    <xf numFmtId="44" fontId="5" fillId="6" borderId="8" xfId="1" applyFont="1" applyFill="1" applyBorder="1" applyAlignment="1">
      <alignment horizontal="right" vertical="top" shrinkToFit="1"/>
    </xf>
    <xf numFmtId="44" fontId="5" fillId="8" borderId="7" xfId="1" applyFont="1" applyFill="1" applyBorder="1" applyAlignment="1">
      <alignment horizontal="right" vertical="top" shrinkToFit="1"/>
    </xf>
    <xf numFmtId="44" fontId="5" fillId="8" borderId="8" xfId="1" applyFont="1" applyFill="1" applyBorder="1" applyAlignment="1">
      <alignment horizontal="right" vertical="top" shrinkToFit="1"/>
    </xf>
    <xf numFmtId="44" fontId="6" fillId="2" borderId="5" xfId="1" applyFont="1" applyFill="1" applyBorder="1" applyAlignment="1">
      <alignment horizontal="left" wrapText="1"/>
    </xf>
    <xf numFmtId="44" fontId="6" fillId="6" borderId="5" xfId="1" applyFont="1" applyFill="1" applyBorder="1" applyAlignment="1">
      <alignment horizontal="left" vertical="center" wrapText="1"/>
    </xf>
    <xf numFmtId="44" fontId="6" fillId="0" borderId="5" xfId="1" applyFont="1" applyBorder="1" applyAlignment="1">
      <alignment horizontal="left" vertical="center" indent="6" shrinkToFit="1"/>
    </xf>
    <xf numFmtId="44" fontId="6" fillId="5" borderId="4" xfId="1" applyFont="1" applyFill="1" applyBorder="1" applyAlignment="1">
      <alignment vertical="top" shrinkToFit="1"/>
    </xf>
    <xf numFmtId="44" fontId="6" fillId="5" borderId="5" xfId="1" applyFont="1" applyFill="1" applyBorder="1" applyAlignment="1">
      <alignment vertical="top" wrapText="1" shrinkToFit="1"/>
    </xf>
    <xf numFmtId="44" fontId="6" fillId="0" borderId="8" xfId="1" applyFont="1" applyBorder="1" applyAlignment="1">
      <alignment horizontal="right" vertical="top" shrinkToFit="1"/>
    </xf>
    <xf numFmtId="44" fontId="6" fillId="0" borderId="8" xfId="1" applyFont="1" applyBorder="1" applyAlignment="1">
      <alignment horizontal="left" wrapText="1"/>
    </xf>
    <xf numFmtId="44" fontId="6" fillId="0" borderId="5" xfId="1" applyFont="1" applyBorder="1" applyAlignment="1">
      <alignment horizontal="right" vertical="top" shrinkToFit="1"/>
    </xf>
    <xf numFmtId="44" fontId="5" fillId="2" borderId="7" xfId="1" applyFont="1" applyFill="1" applyBorder="1" applyAlignment="1">
      <alignment horizontal="right" vertical="top" shrinkToFit="1"/>
    </xf>
    <xf numFmtId="44" fontId="5" fillId="2" borderId="8" xfId="1" applyFont="1" applyFill="1" applyBorder="1" applyAlignment="1">
      <alignment horizontal="right" vertical="top" shrinkToFit="1"/>
    </xf>
    <xf numFmtId="44" fontId="6" fillId="0" borderId="0" xfId="1" applyFont="1" applyAlignment="1">
      <alignment horizontal="left" vertical="top"/>
    </xf>
    <xf numFmtId="44" fontId="3" fillId="0" borderId="0" xfId="3" applyFont="1" applyFill="1" applyAlignment="1">
      <alignment vertical="top"/>
    </xf>
    <xf numFmtId="44" fontId="5" fillId="0" borderId="0" xfId="1" applyFont="1" applyFill="1" applyAlignment="1">
      <alignment horizontal="left" vertical="top"/>
    </xf>
    <xf numFmtId="44" fontId="6" fillId="0" borderId="0" xfId="1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44" fontId="5" fillId="3" borderId="8" xfId="1" applyFont="1" applyFill="1" applyBorder="1" applyAlignment="1">
      <alignment horizontal="right" vertical="top" shrinkToFit="1"/>
    </xf>
    <xf numFmtId="44" fontId="6" fillId="0" borderId="3" xfId="1" applyFont="1" applyBorder="1" applyAlignment="1">
      <alignment vertical="top" shrinkToFit="1"/>
    </xf>
    <xf numFmtId="44" fontId="3" fillId="0" borderId="1" xfId="1" applyFont="1" applyBorder="1" applyAlignment="1">
      <alignment horizontal="center" vertical="center" wrapText="1"/>
    </xf>
    <xf numFmtId="44" fontId="3" fillId="2" borderId="0" xfId="1" applyFont="1" applyFill="1" applyBorder="1" applyAlignment="1">
      <alignment vertical="center" wrapText="1"/>
    </xf>
    <xf numFmtId="44" fontId="3" fillId="3" borderId="0" xfId="1" applyFont="1" applyFill="1" applyBorder="1" applyAlignment="1">
      <alignment vertical="center" wrapText="1"/>
    </xf>
    <xf numFmtId="44" fontId="6" fillId="0" borderId="0" xfId="1" applyFont="1" applyBorder="1" applyAlignment="1">
      <alignment wrapText="1"/>
    </xf>
    <xf numFmtId="44" fontId="6" fillId="0" borderId="0" xfId="1" applyFont="1" applyBorder="1" applyAlignment="1">
      <alignment vertical="top" shrinkToFit="1"/>
    </xf>
    <xf numFmtId="44" fontId="5" fillId="0" borderId="6" xfId="1" applyFont="1" applyBorder="1" applyAlignment="1">
      <alignment vertical="top" shrinkToFit="1"/>
    </xf>
    <xf numFmtId="44" fontId="6" fillId="0" borderId="0" xfId="1" applyFont="1" applyBorder="1" applyAlignment="1">
      <alignment horizontal="left" vertical="top" indent="3" shrinkToFit="1"/>
    </xf>
    <xf numFmtId="44" fontId="5" fillId="0" borderId="9" xfId="1" applyFont="1" applyBorder="1" applyAlignment="1">
      <alignment vertical="top" shrinkToFit="1"/>
    </xf>
    <xf numFmtId="44" fontId="6" fillId="0" borderId="10" xfId="1" applyFont="1" applyBorder="1" applyAlignment="1">
      <alignment horizontal="left" vertical="top" indent="3" shrinkToFit="1"/>
    </xf>
    <xf numFmtId="44" fontId="5" fillId="0" borderId="9" xfId="1" applyFont="1" applyBorder="1" applyAlignment="1">
      <alignment horizontal="right" vertical="top" shrinkToFit="1"/>
    </xf>
    <xf numFmtId="44" fontId="6" fillId="0" borderId="0" xfId="1" applyFont="1" applyBorder="1" applyAlignment="1">
      <alignment horizontal="left" vertical="center" wrapText="1"/>
    </xf>
    <xf numFmtId="44" fontId="6" fillId="0" borderId="0" xfId="1" applyFont="1" applyBorder="1" applyAlignment="1">
      <alignment horizontal="left" wrapText="1"/>
    </xf>
    <xf numFmtId="44" fontId="6" fillId="5" borderId="0" xfId="1" applyFont="1" applyFill="1" applyBorder="1" applyAlignment="1">
      <alignment horizontal="left" vertical="center" wrapText="1"/>
    </xf>
    <xf numFmtId="44" fontId="5" fillId="0" borderId="6" xfId="1" applyFont="1" applyBorder="1" applyAlignment="1">
      <alignment horizontal="right" vertical="top" shrinkToFit="1"/>
    </xf>
    <xf numFmtId="44" fontId="5" fillId="3" borderId="9" xfId="1" applyFont="1" applyFill="1" applyBorder="1" applyAlignment="1">
      <alignment horizontal="right" vertical="top" shrinkToFit="1"/>
    </xf>
    <xf numFmtId="44" fontId="6" fillId="6" borderId="0" xfId="1" applyFont="1" applyFill="1" applyBorder="1" applyAlignment="1">
      <alignment horizontal="left" wrapText="1"/>
    </xf>
    <xf numFmtId="44" fontId="6" fillId="0" borderId="0" xfId="1" applyFont="1" applyBorder="1" applyAlignment="1">
      <alignment horizontal="left" vertical="top"/>
    </xf>
    <xf numFmtId="44" fontId="6" fillId="0" borderId="0" xfId="1" applyFont="1" applyBorder="1" applyAlignment="1">
      <alignment vertical="center" shrinkToFit="1"/>
    </xf>
    <xf numFmtId="44" fontId="6" fillId="0" borderId="9" xfId="1" applyFont="1" applyBorder="1" applyAlignment="1">
      <alignment vertical="top" shrinkToFit="1"/>
    </xf>
    <xf numFmtId="44" fontId="6" fillId="7" borderId="0" xfId="1" applyFont="1" applyFill="1" applyBorder="1" applyAlignment="1">
      <alignment vertical="top" wrapText="1" shrinkToFit="1"/>
    </xf>
    <xf numFmtId="44" fontId="6" fillId="0" borderId="10" xfId="1" applyFont="1" applyBorder="1" applyAlignment="1">
      <alignment vertical="top" shrinkToFit="1"/>
    </xf>
    <xf numFmtId="44" fontId="6" fillId="7" borderId="10" xfId="1" applyFont="1" applyFill="1" applyBorder="1" applyAlignment="1">
      <alignment vertical="top" shrinkToFit="1"/>
    </xf>
    <xf numFmtId="44" fontId="6" fillId="0" borderId="11" xfId="1" applyFont="1" applyBorder="1" applyAlignment="1">
      <alignment vertical="top" shrinkToFit="1"/>
    </xf>
    <xf numFmtId="44" fontId="6" fillId="0" borderId="0" xfId="1" applyFont="1" applyBorder="1" applyAlignment="1">
      <alignment horizontal="left" vertical="center" indent="7" shrinkToFit="1"/>
    </xf>
    <xf numFmtId="44" fontId="5" fillId="0" borderId="1" xfId="1" applyFont="1" applyBorder="1" applyAlignment="1">
      <alignment horizontal="right" vertical="top" shrinkToFit="1"/>
    </xf>
    <xf numFmtId="44" fontId="5" fillId="6" borderId="9" xfId="1" applyFont="1" applyFill="1" applyBorder="1" applyAlignment="1">
      <alignment horizontal="right" vertical="top" shrinkToFit="1"/>
    </xf>
    <xf numFmtId="44" fontId="5" fillId="8" borderId="9" xfId="1" applyFont="1" applyFill="1" applyBorder="1" applyAlignment="1">
      <alignment horizontal="right" vertical="top" shrinkToFit="1"/>
    </xf>
    <xf numFmtId="44" fontId="6" fillId="2" borderId="0" xfId="1" applyFont="1" applyFill="1" applyBorder="1" applyAlignment="1">
      <alignment horizontal="left" wrapText="1"/>
    </xf>
    <xf numFmtId="44" fontId="6" fillId="6" borderId="0" xfId="1" applyFont="1" applyFill="1" applyBorder="1" applyAlignment="1">
      <alignment horizontal="left" vertical="center" wrapText="1"/>
    </xf>
    <xf numFmtId="44" fontId="6" fillId="0" borderId="0" xfId="1" applyFont="1" applyBorder="1" applyAlignment="1">
      <alignment horizontal="left" vertical="center" indent="6" shrinkToFit="1"/>
    </xf>
    <xf numFmtId="44" fontId="6" fillId="0" borderId="10" xfId="1" applyFont="1" applyBorder="1" applyAlignment="1">
      <alignment vertical="top" wrapText="1" shrinkToFit="1"/>
    </xf>
    <xf numFmtId="44" fontId="6" fillId="0" borderId="6" xfId="1" applyFont="1" applyBorder="1" applyAlignment="1">
      <alignment horizontal="right" vertical="top" shrinkToFit="1"/>
    </xf>
    <xf numFmtId="44" fontId="6" fillId="0" borderId="6" xfId="1" applyFont="1" applyBorder="1" applyAlignment="1">
      <alignment horizontal="left" wrapText="1"/>
    </xf>
    <xf numFmtId="44" fontId="5" fillId="6" borderId="6" xfId="1" applyFont="1" applyFill="1" applyBorder="1" applyAlignment="1">
      <alignment horizontal="right" vertical="top" shrinkToFit="1"/>
    </xf>
    <xf numFmtId="44" fontId="5" fillId="2" borderId="9" xfId="1" applyFont="1" applyFill="1" applyBorder="1" applyAlignment="1">
      <alignment horizontal="right" vertical="top" shrinkToFit="1"/>
    </xf>
    <xf numFmtId="44" fontId="3" fillId="0" borderId="11" xfId="1" applyFont="1" applyBorder="1" applyAlignment="1">
      <alignment horizontal="center" vertical="center" wrapText="1"/>
    </xf>
    <xf numFmtId="44" fontId="3" fillId="2" borderId="10" xfId="1" applyFont="1" applyFill="1" applyBorder="1" applyAlignment="1">
      <alignment vertical="center" wrapText="1"/>
    </xf>
    <xf numFmtId="44" fontId="3" fillId="3" borderId="10" xfId="1" applyFont="1" applyFill="1" applyBorder="1" applyAlignment="1">
      <alignment vertical="center" wrapText="1"/>
    </xf>
    <xf numFmtId="44" fontId="6" fillId="0" borderId="10" xfId="1" applyFont="1" applyBorder="1" applyAlignment="1">
      <alignment wrapText="1"/>
    </xf>
    <xf numFmtId="44" fontId="6" fillId="0" borderId="10" xfId="1" applyFont="1" applyBorder="1" applyAlignment="1">
      <alignment horizontal="left" vertical="center" wrapText="1"/>
    </xf>
    <xf numFmtId="44" fontId="6" fillId="0" borderId="10" xfId="1" applyFont="1" applyBorder="1" applyAlignment="1">
      <alignment horizontal="left" wrapText="1"/>
    </xf>
    <xf numFmtId="44" fontId="6" fillId="6" borderId="10" xfId="1" applyFont="1" applyFill="1" applyBorder="1" applyAlignment="1">
      <alignment horizontal="left" wrapText="1"/>
    </xf>
    <xf numFmtId="44" fontId="6" fillId="0" borderId="10" xfId="1" applyFont="1" applyBorder="1" applyAlignment="1">
      <alignment horizontal="left" vertical="top"/>
    </xf>
    <xf numFmtId="44" fontId="6" fillId="0" borderId="10" xfId="1" applyFont="1" applyBorder="1" applyAlignment="1">
      <alignment vertical="center" shrinkToFit="1"/>
    </xf>
    <xf numFmtId="44" fontId="6" fillId="0" borderId="10" xfId="1" applyFont="1" applyBorder="1" applyAlignment="1">
      <alignment horizontal="left" vertical="center" indent="7" shrinkToFit="1"/>
    </xf>
    <xf numFmtId="44" fontId="5" fillId="0" borderId="11" xfId="1" applyFont="1" applyBorder="1" applyAlignment="1">
      <alignment horizontal="right" vertical="top" shrinkToFit="1"/>
    </xf>
    <xf numFmtId="44" fontId="6" fillId="2" borderId="10" xfId="1" applyFont="1" applyFill="1" applyBorder="1" applyAlignment="1">
      <alignment horizontal="left" wrapText="1"/>
    </xf>
    <xf numFmtId="44" fontId="6" fillId="6" borderId="10" xfId="1" applyFont="1" applyFill="1" applyBorder="1" applyAlignment="1">
      <alignment horizontal="left" vertical="center" wrapText="1"/>
    </xf>
    <xf numFmtId="44" fontId="6" fillId="0" borderId="10" xfId="1" applyFont="1" applyBorder="1" applyAlignment="1">
      <alignment horizontal="left" vertical="center" indent="6" shrinkToFit="1"/>
    </xf>
    <xf numFmtId="44" fontId="6" fillId="0" borderId="9" xfId="1" applyFont="1" applyBorder="1" applyAlignment="1">
      <alignment horizontal="right" vertical="top" shrinkToFit="1"/>
    </xf>
    <xf numFmtId="44" fontId="6" fillId="0" borderId="9" xfId="1" applyFont="1" applyBorder="1" applyAlignment="1">
      <alignment horizontal="left" wrapText="1"/>
    </xf>
    <xf numFmtId="44" fontId="6" fillId="0" borderId="10" xfId="1" applyFont="1" applyBorder="1" applyAlignment="1">
      <alignment horizontal="right" vertical="top" shrinkToFit="1"/>
    </xf>
    <xf numFmtId="44" fontId="3" fillId="0" borderId="12" xfId="1" applyFont="1" applyFill="1" applyBorder="1" applyAlignment="1">
      <alignment horizontal="center" vertical="center" wrapText="1"/>
    </xf>
    <xf numFmtId="44" fontId="3" fillId="0" borderId="13" xfId="1" applyFont="1" applyFill="1" applyBorder="1" applyAlignment="1">
      <alignment vertical="center" wrapText="1"/>
    </xf>
    <xf numFmtId="44" fontId="6" fillId="0" borderId="13" xfId="1" applyFont="1" applyFill="1" applyBorder="1" applyAlignment="1">
      <alignment wrapText="1"/>
    </xf>
    <xf numFmtId="44" fontId="6" fillId="0" borderId="13" xfId="1" applyFont="1" applyFill="1" applyBorder="1" applyAlignment="1">
      <alignment vertical="top" shrinkToFit="1"/>
    </xf>
    <xf numFmtId="44" fontId="5" fillId="0" borderId="14" xfId="1" applyFont="1" applyFill="1" applyBorder="1" applyAlignment="1">
      <alignment vertical="top" shrinkToFit="1"/>
    </xf>
    <xf numFmtId="44" fontId="5" fillId="0" borderId="14" xfId="1" applyFont="1" applyFill="1" applyBorder="1" applyAlignment="1">
      <alignment horizontal="right" vertical="top" shrinkToFit="1"/>
    </xf>
    <xf numFmtId="44" fontId="6" fillId="0" borderId="13" xfId="1" applyFont="1" applyFill="1" applyBorder="1" applyAlignment="1">
      <alignment horizontal="left" vertical="center" wrapText="1"/>
    </xf>
    <xf numFmtId="44" fontId="6" fillId="0" borderId="13" xfId="1" applyFont="1" applyFill="1" applyBorder="1" applyAlignment="1">
      <alignment horizontal="left" wrapText="1"/>
    </xf>
    <xf numFmtId="44" fontId="6" fillId="0" borderId="13" xfId="1" applyFont="1" applyFill="1" applyBorder="1" applyAlignment="1">
      <alignment horizontal="left" vertical="top"/>
    </xf>
    <xf numFmtId="44" fontId="6" fillId="0" borderId="13" xfId="1" applyFont="1" applyFill="1" applyBorder="1" applyAlignment="1">
      <alignment vertical="center" shrinkToFit="1"/>
    </xf>
    <xf numFmtId="44" fontId="6" fillId="0" borderId="14" xfId="1" applyFont="1" applyFill="1" applyBorder="1" applyAlignment="1">
      <alignment vertical="top" shrinkToFit="1"/>
    </xf>
    <xf numFmtId="44" fontId="6" fillId="0" borderId="15" xfId="1" applyFont="1" applyFill="1" applyBorder="1" applyAlignment="1">
      <alignment vertical="top" shrinkToFit="1"/>
    </xf>
    <xf numFmtId="44" fontId="6" fillId="0" borderId="13" xfId="1" applyFont="1" applyFill="1" applyBorder="1" applyAlignment="1">
      <alignment horizontal="left" vertical="center" indent="7" shrinkToFit="1"/>
    </xf>
    <xf numFmtId="44" fontId="5" fillId="0" borderId="15" xfId="1" applyFont="1" applyFill="1" applyBorder="1" applyAlignment="1">
      <alignment horizontal="right" vertical="top" shrinkToFit="1"/>
    </xf>
    <xf numFmtId="44" fontId="6" fillId="0" borderId="13" xfId="1" applyFont="1" applyFill="1" applyBorder="1" applyAlignment="1">
      <alignment horizontal="left" vertical="center" indent="6" shrinkToFit="1"/>
    </xf>
    <xf numFmtId="44" fontId="6" fillId="0" borderId="14" xfId="1" applyFont="1" applyFill="1" applyBorder="1" applyAlignment="1">
      <alignment horizontal="right" vertical="top" shrinkToFit="1"/>
    </xf>
    <xf numFmtId="44" fontId="6" fillId="0" borderId="14" xfId="1" applyFont="1" applyFill="1" applyBorder="1" applyAlignment="1">
      <alignment horizontal="left" wrapText="1"/>
    </xf>
    <xf numFmtId="44" fontId="5" fillId="0" borderId="16" xfId="1" applyFont="1" applyFill="1" applyBorder="1" applyAlignment="1">
      <alignment horizontal="right" vertical="top" shrinkToFit="1"/>
    </xf>
    <xf numFmtId="0" fontId="6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top" indent="1"/>
    </xf>
    <xf numFmtId="0" fontId="7" fillId="0" borderId="13" xfId="0" applyFont="1" applyFill="1" applyBorder="1" applyAlignment="1">
      <alignment horizontal="left" vertical="top" indent="2"/>
    </xf>
    <xf numFmtId="0" fontId="3" fillId="0" borderId="14" xfId="0" applyFont="1" applyFill="1" applyBorder="1" applyAlignment="1">
      <alignment horizontal="left" vertical="top" indent="1"/>
    </xf>
    <xf numFmtId="0" fontId="7" fillId="0" borderId="14" xfId="0" applyFont="1" applyFill="1" applyBorder="1" applyAlignment="1">
      <alignment horizontal="left" vertical="top" indent="2"/>
    </xf>
    <xf numFmtId="0" fontId="6" fillId="0" borderId="13" xfId="0" applyFont="1" applyFill="1" applyBorder="1" applyAlignment="1">
      <alignment horizontal="left" vertical="top" indent="2"/>
    </xf>
    <xf numFmtId="0" fontId="3" fillId="0" borderId="13" xfId="0" applyFont="1" applyFill="1" applyBorder="1" applyAlignment="1">
      <alignment horizontal="left" vertical="top" indent="1"/>
    </xf>
    <xf numFmtId="0" fontId="6" fillId="0" borderId="13" xfId="0" applyFont="1" applyFill="1" applyBorder="1" applyAlignment="1">
      <alignment horizontal="left" vertical="top" indent="3"/>
    </xf>
    <xf numFmtId="0" fontId="7" fillId="0" borderId="13" xfId="0" applyFont="1" applyFill="1" applyBorder="1" applyAlignment="1">
      <alignment horizontal="left" vertical="top" indent="3"/>
    </xf>
    <xf numFmtId="0" fontId="7" fillId="0" borderId="15" xfId="0" applyFont="1" applyFill="1" applyBorder="1" applyAlignment="1">
      <alignment horizontal="left" vertical="top" indent="2"/>
    </xf>
    <xf numFmtId="0" fontId="3" fillId="0" borderId="15" xfId="0" applyFont="1" applyFill="1" applyBorder="1" applyAlignment="1">
      <alignment horizontal="left" vertical="top" indent="1"/>
    </xf>
    <xf numFmtId="0" fontId="3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 indent="1"/>
    </xf>
    <xf numFmtId="0" fontId="3" fillId="0" borderId="16" xfId="0" applyFont="1" applyFill="1" applyBorder="1" applyAlignment="1">
      <alignment horizontal="left" vertical="top"/>
    </xf>
  </cellXfs>
  <cellStyles count="4">
    <cellStyle name="Currency" xfId="1" builtinId="4"/>
    <cellStyle name="Currency 2" xfId="3" xr:uid="{B350EBFE-1AA4-4293-BEDA-B474F32FB10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5E57-7551-4DAE-A3E2-D33E6A5FE025}">
  <sheetPr>
    <pageSetUpPr fitToPage="1"/>
  </sheetPr>
  <dimension ref="A1:G132"/>
  <sheetViews>
    <sheetView tabSelected="1" zoomScaleNormal="100" workbookViewId="0">
      <selection activeCell="J2" sqref="J2"/>
    </sheetView>
  </sheetViews>
  <sheetFormatPr defaultRowHeight="12" x14ac:dyDescent="0.2"/>
  <cols>
    <col min="1" max="1" width="48.83203125" style="65" bestFit="1" customWidth="1"/>
    <col min="2" max="2" width="19" style="58" hidden="1" customWidth="1"/>
    <col min="3" max="3" width="17.5" style="58" hidden="1" customWidth="1"/>
    <col min="4" max="4" width="18.1640625" style="61" customWidth="1"/>
    <col min="5" max="7" width="20.83203125" style="58" hidden="1" customWidth="1"/>
    <col min="8" max="16384" width="9.33203125" style="7"/>
  </cols>
  <sheetData>
    <row r="1" spans="1:7" s="3" customFormat="1" ht="16.5" x14ac:dyDescent="0.2">
      <c r="A1" s="62" t="s">
        <v>154</v>
      </c>
      <c r="B1" s="1"/>
      <c r="C1" s="1"/>
      <c r="D1" s="59"/>
      <c r="E1" s="2"/>
      <c r="F1" s="2"/>
      <c r="G1" s="2"/>
    </row>
    <row r="2" spans="1:7" s="3" customFormat="1" ht="16.5" x14ac:dyDescent="0.2">
      <c r="A2" s="62" t="s">
        <v>153</v>
      </c>
      <c r="B2" s="1"/>
      <c r="C2" s="1"/>
      <c r="D2" s="59"/>
      <c r="E2" s="2"/>
      <c r="F2" s="2"/>
      <c r="G2" s="2"/>
    </row>
    <row r="3" spans="1:7" s="3" customFormat="1" ht="12.75" x14ac:dyDescent="0.2">
      <c r="A3" s="63"/>
      <c r="B3" s="1"/>
      <c r="C3" s="1"/>
      <c r="D3" s="59"/>
      <c r="E3" s="2"/>
      <c r="F3" s="2"/>
      <c r="G3" s="2"/>
    </row>
    <row r="4" spans="1:7" s="3" customFormat="1" ht="12.75" x14ac:dyDescent="0.2">
      <c r="A4" s="63"/>
      <c r="B4" s="1"/>
      <c r="C4" s="1"/>
      <c r="D4" s="59"/>
      <c r="E4" s="2"/>
      <c r="F4" s="2"/>
      <c r="G4" s="2"/>
    </row>
    <row r="5" spans="1:7" s="5" customFormat="1" ht="13.5" thickBot="1" x14ac:dyDescent="0.25">
      <c r="A5" s="64"/>
      <c r="B5" s="4"/>
      <c r="C5" s="4"/>
      <c r="D5" s="60"/>
      <c r="E5" s="4"/>
      <c r="F5" s="4"/>
      <c r="G5" s="4"/>
    </row>
    <row r="6" spans="1:7" ht="24" x14ac:dyDescent="0.2">
      <c r="A6" s="138"/>
      <c r="B6" s="103" t="s">
        <v>0</v>
      </c>
      <c r="C6" s="6" t="s">
        <v>1</v>
      </c>
      <c r="D6" s="120" t="s">
        <v>2</v>
      </c>
      <c r="E6" s="68" t="s">
        <v>3</v>
      </c>
      <c r="F6" s="6" t="s">
        <v>4</v>
      </c>
      <c r="G6" s="6" t="s">
        <v>5</v>
      </c>
    </row>
    <row r="7" spans="1:7" x14ac:dyDescent="0.2">
      <c r="A7" s="139" t="s">
        <v>6</v>
      </c>
      <c r="B7" s="104"/>
      <c r="C7" s="8"/>
      <c r="D7" s="121"/>
      <c r="E7" s="69"/>
      <c r="F7" s="8"/>
      <c r="G7" s="8"/>
    </row>
    <row r="8" spans="1:7" x14ac:dyDescent="0.2">
      <c r="A8" s="140" t="s">
        <v>7</v>
      </c>
      <c r="B8" s="105"/>
      <c r="C8" s="9"/>
      <c r="D8" s="121"/>
      <c r="E8" s="70"/>
      <c r="F8" s="9"/>
      <c r="G8" s="9"/>
    </row>
    <row r="9" spans="1:7" x14ac:dyDescent="0.2">
      <c r="A9" s="141" t="s">
        <v>8</v>
      </c>
      <c r="B9" s="106"/>
      <c r="C9" s="10"/>
      <c r="D9" s="122"/>
      <c r="E9" s="71"/>
      <c r="F9" s="10"/>
      <c r="G9" s="10"/>
    </row>
    <row r="10" spans="1:7" x14ac:dyDescent="0.2">
      <c r="A10" s="142" t="s">
        <v>9</v>
      </c>
      <c r="B10" s="88">
        <v>37336.949999999997</v>
      </c>
      <c r="C10" s="12">
        <v>115000</v>
      </c>
      <c r="D10" s="123">
        <v>70000</v>
      </c>
      <c r="E10" s="72"/>
      <c r="F10" s="12">
        <v>150000</v>
      </c>
      <c r="G10" s="12"/>
    </row>
    <row r="11" spans="1:7" ht="24" hidden="1" x14ac:dyDescent="0.2">
      <c r="A11" s="142" t="s">
        <v>10</v>
      </c>
      <c r="B11" s="88">
        <v>0</v>
      </c>
      <c r="C11" s="12">
        <v>80640</v>
      </c>
      <c r="D11" s="123"/>
      <c r="E11" s="72"/>
      <c r="F11" s="12"/>
      <c r="G11" s="10" t="s">
        <v>11</v>
      </c>
    </row>
    <row r="12" spans="1:7" x14ac:dyDescent="0.2">
      <c r="A12" s="143" t="s">
        <v>12</v>
      </c>
      <c r="B12" s="75">
        <f>SUM(B10:B11)</f>
        <v>37336.949999999997</v>
      </c>
      <c r="C12" s="14">
        <f>SUM(C10:C11)</f>
        <v>195640</v>
      </c>
      <c r="D12" s="124">
        <f>SUM(D10:D11)</f>
        <v>70000</v>
      </c>
      <c r="E12" s="73"/>
      <c r="F12" s="14">
        <f>SUM(F10:F11)</f>
        <v>150000</v>
      </c>
      <c r="G12" s="14"/>
    </row>
    <row r="13" spans="1:7" x14ac:dyDescent="0.2">
      <c r="A13" s="141" t="s">
        <v>13</v>
      </c>
      <c r="B13" s="106"/>
      <c r="C13" s="10"/>
      <c r="D13" s="122"/>
      <c r="E13" s="71"/>
      <c r="F13" s="10"/>
      <c r="G13" s="10"/>
    </row>
    <row r="14" spans="1:7" x14ac:dyDescent="0.2">
      <c r="A14" s="142" t="s">
        <v>14</v>
      </c>
      <c r="B14" s="88">
        <v>1463</v>
      </c>
      <c r="C14" s="12">
        <v>0</v>
      </c>
      <c r="D14" s="123">
        <v>5852</v>
      </c>
      <c r="E14" s="72"/>
      <c r="F14" s="12">
        <v>5852</v>
      </c>
      <c r="G14" s="12" t="s">
        <v>15</v>
      </c>
    </row>
    <row r="15" spans="1:7" x14ac:dyDescent="0.2">
      <c r="A15" s="142" t="s">
        <v>16</v>
      </c>
      <c r="B15" s="88">
        <v>7970.5</v>
      </c>
      <c r="C15" s="12">
        <v>0</v>
      </c>
      <c r="D15" s="123">
        <v>31882</v>
      </c>
      <c r="E15" s="72"/>
      <c r="F15" s="12">
        <v>31882</v>
      </c>
      <c r="G15" s="12" t="s">
        <v>15</v>
      </c>
    </row>
    <row r="16" spans="1:7" x14ac:dyDescent="0.2">
      <c r="A16" s="142" t="s">
        <v>17</v>
      </c>
      <c r="B16" s="88">
        <v>4213.76</v>
      </c>
      <c r="C16" s="12">
        <v>0</v>
      </c>
      <c r="D16" s="123">
        <v>16796</v>
      </c>
      <c r="E16" s="72"/>
      <c r="F16" s="12">
        <v>16796</v>
      </c>
      <c r="G16" s="12" t="s">
        <v>15</v>
      </c>
    </row>
    <row r="17" spans="1:7" x14ac:dyDescent="0.2">
      <c r="A17" s="142" t="s">
        <v>18</v>
      </c>
      <c r="B17" s="88">
        <v>731.5</v>
      </c>
      <c r="C17" s="12">
        <v>0</v>
      </c>
      <c r="D17" s="123">
        <v>2926</v>
      </c>
      <c r="E17" s="72"/>
      <c r="F17" s="12">
        <v>2926</v>
      </c>
      <c r="G17" s="12" t="s">
        <v>15</v>
      </c>
    </row>
    <row r="18" spans="1:7" x14ac:dyDescent="0.2">
      <c r="A18" s="142" t="s">
        <v>19</v>
      </c>
      <c r="B18" s="88">
        <v>95</v>
      </c>
      <c r="C18" s="12">
        <v>0</v>
      </c>
      <c r="D18" s="123">
        <v>380</v>
      </c>
      <c r="E18" s="72"/>
      <c r="F18" s="12">
        <v>380</v>
      </c>
      <c r="G18" s="12" t="s">
        <v>15</v>
      </c>
    </row>
    <row r="19" spans="1:7" x14ac:dyDescent="0.2">
      <c r="A19" s="142" t="s">
        <v>20</v>
      </c>
      <c r="B19" s="88">
        <v>845.5</v>
      </c>
      <c r="C19" s="12">
        <v>0</v>
      </c>
      <c r="D19" s="123">
        <v>3382</v>
      </c>
      <c r="E19" s="72"/>
      <c r="F19" s="12">
        <v>3382</v>
      </c>
      <c r="G19" s="12" t="s">
        <v>15</v>
      </c>
    </row>
    <row r="20" spans="1:7" hidden="1" x14ac:dyDescent="0.2">
      <c r="A20" s="142" t="s">
        <v>21</v>
      </c>
      <c r="B20" s="88">
        <v>0</v>
      </c>
      <c r="C20" s="12">
        <v>51600</v>
      </c>
      <c r="D20" s="123">
        <v>0</v>
      </c>
      <c r="E20" s="72"/>
      <c r="F20" s="12">
        <v>51600</v>
      </c>
      <c r="G20" s="12" t="s">
        <v>15</v>
      </c>
    </row>
    <row r="21" spans="1:7" x14ac:dyDescent="0.2">
      <c r="A21" s="143" t="s">
        <v>22</v>
      </c>
      <c r="B21" s="75">
        <f>SUM(B14:B20)</f>
        <v>15319.26</v>
      </c>
      <c r="C21" s="14">
        <f>SUM(C14:C20)</f>
        <v>51600</v>
      </c>
      <c r="D21" s="124">
        <f>SUM(D14:D20)</f>
        <v>61218</v>
      </c>
      <c r="E21" s="73"/>
      <c r="F21" s="14">
        <f>SUM(F14:F20)</f>
        <v>112818</v>
      </c>
      <c r="G21" s="14"/>
    </row>
    <row r="22" spans="1:7" x14ac:dyDescent="0.2">
      <c r="A22" s="141" t="s">
        <v>23</v>
      </c>
      <c r="B22" s="106"/>
      <c r="C22" s="10"/>
      <c r="D22" s="122"/>
      <c r="E22" s="71"/>
      <c r="F22" s="10"/>
      <c r="G22" s="10"/>
    </row>
    <row r="23" spans="1:7" x14ac:dyDescent="0.2">
      <c r="A23" s="142" t="s">
        <v>24</v>
      </c>
      <c r="B23" s="106"/>
      <c r="C23" s="10"/>
      <c r="D23" s="122"/>
      <c r="E23" s="71"/>
      <c r="F23" s="10"/>
      <c r="G23" s="10"/>
    </row>
    <row r="24" spans="1:7" hidden="1" x14ac:dyDescent="0.2">
      <c r="A24" s="142" t="s">
        <v>25</v>
      </c>
      <c r="B24" s="106">
        <v>0</v>
      </c>
      <c r="C24" s="10">
        <v>0</v>
      </c>
      <c r="D24" s="122">
        <v>0</v>
      </c>
      <c r="E24" s="71"/>
      <c r="F24" s="15">
        <v>1800000</v>
      </c>
      <c r="G24" s="15" t="s">
        <v>26</v>
      </c>
    </row>
    <row r="25" spans="1:7" x14ac:dyDescent="0.2">
      <c r="A25" s="142" t="s">
        <v>27</v>
      </c>
      <c r="B25" s="106">
        <v>0</v>
      </c>
      <c r="C25" s="10"/>
      <c r="D25" s="122">
        <v>250000</v>
      </c>
      <c r="E25" s="71"/>
      <c r="F25" s="10">
        <v>250000</v>
      </c>
      <c r="G25" s="10"/>
    </row>
    <row r="26" spans="1:7" x14ac:dyDescent="0.2">
      <c r="A26" s="142" t="s">
        <v>28</v>
      </c>
      <c r="B26" s="106">
        <v>20065</v>
      </c>
      <c r="C26" s="10"/>
      <c r="D26" s="122">
        <v>20065</v>
      </c>
      <c r="E26" s="71"/>
      <c r="F26" s="10">
        <v>0</v>
      </c>
      <c r="G26" s="10"/>
    </row>
    <row r="27" spans="1:7" hidden="1" x14ac:dyDescent="0.2">
      <c r="A27" s="142" t="s">
        <v>29</v>
      </c>
      <c r="B27" s="71">
        <v>0</v>
      </c>
      <c r="C27" s="10">
        <v>150000</v>
      </c>
      <c r="D27" s="122">
        <v>0</v>
      </c>
      <c r="E27" s="74"/>
      <c r="F27" s="16"/>
      <c r="G27" s="16"/>
    </row>
    <row r="28" spans="1:7" hidden="1" x14ac:dyDescent="0.2">
      <c r="A28" s="142" t="s">
        <v>30</v>
      </c>
      <c r="B28" s="71">
        <v>0</v>
      </c>
      <c r="C28" s="10">
        <v>219168</v>
      </c>
      <c r="D28" s="122">
        <v>0</v>
      </c>
      <c r="E28" s="74"/>
      <c r="F28" s="16"/>
      <c r="G28" s="16"/>
    </row>
    <row r="29" spans="1:7" x14ac:dyDescent="0.2">
      <c r="A29" s="142" t="s">
        <v>31</v>
      </c>
      <c r="B29" s="71">
        <v>0</v>
      </c>
      <c r="C29" s="10">
        <v>100000</v>
      </c>
      <c r="D29" s="122">
        <v>180640</v>
      </c>
      <c r="E29" s="74"/>
      <c r="F29" s="16"/>
      <c r="G29" s="16"/>
    </row>
    <row r="30" spans="1:7" hidden="1" x14ac:dyDescent="0.2">
      <c r="A30" s="142" t="s">
        <v>32</v>
      </c>
      <c r="B30" s="71">
        <v>0</v>
      </c>
      <c r="C30" s="10">
        <v>155290</v>
      </c>
      <c r="D30" s="122">
        <v>0</v>
      </c>
      <c r="E30" s="74"/>
      <c r="F30" s="16">
        <v>143000</v>
      </c>
      <c r="G30" s="16"/>
    </row>
    <row r="31" spans="1:7" x14ac:dyDescent="0.2">
      <c r="A31" s="144" t="s">
        <v>33</v>
      </c>
      <c r="B31" s="75">
        <f>SUM(B24:B30)</f>
        <v>20065</v>
      </c>
      <c r="C31" s="14">
        <v>624458</v>
      </c>
      <c r="D31" s="124">
        <f>SUM(D24:D30)</f>
        <v>450705</v>
      </c>
      <c r="E31" s="75"/>
      <c r="F31" s="13">
        <f>SUM(F24:F30)</f>
        <v>2193000</v>
      </c>
      <c r="G31" s="14"/>
    </row>
    <row r="32" spans="1:7" x14ac:dyDescent="0.2">
      <c r="A32" s="141" t="s">
        <v>34</v>
      </c>
      <c r="B32" s="71">
        <v>116666.62</v>
      </c>
      <c r="C32" s="10">
        <v>200000</v>
      </c>
      <c r="D32" s="122">
        <v>200000</v>
      </c>
      <c r="E32" s="76"/>
      <c r="F32" s="17">
        <v>200000</v>
      </c>
      <c r="G32" s="18"/>
    </row>
    <row r="33" spans="1:7" x14ac:dyDescent="0.2">
      <c r="A33" s="141" t="s">
        <v>35</v>
      </c>
      <c r="B33" s="71">
        <v>3720.25</v>
      </c>
      <c r="C33" s="10">
        <v>10277</v>
      </c>
      <c r="D33" s="122">
        <v>10277</v>
      </c>
      <c r="E33" s="76"/>
      <c r="F33" s="17">
        <v>10277</v>
      </c>
      <c r="G33" s="18"/>
    </row>
    <row r="34" spans="1:7" x14ac:dyDescent="0.2">
      <c r="A34" s="143" t="s">
        <v>36</v>
      </c>
      <c r="B34" s="77">
        <f>SUM(B31:B33)</f>
        <v>140451.87</v>
      </c>
      <c r="C34" s="20">
        <f>SUM(C31:C33)</f>
        <v>834735</v>
      </c>
      <c r="D34" s="125">
        <f t="shared" ref="D34:F34" si="0">SUM(D31:D33)</f>
        <v>660982</v>
      </c>
      <c r="E34" s="77"/>
      <c r="F34" s="19">
        <f t="shared" si="0"/>
        <v>2403277</v>
      </c>
      <c r="G34" s="20"/>
    </row>
    <row r="35" spans="1:7" x14ac:dyDescent="0.2">
      <c r="A35" s="141" t="s">
        <v>37</v>
      </c>
      <c r="B35" s="107"/>
      <c r="C35" s="21"/>
      <c r="D35" s="126"/>
      <c r="E35" s="78"/>
      <c r="F35" s="21"/>
      <c r="G35" s="21"/>
    </row>
    <row r="36" spans="1:7" x14ac:dyDescent="0.2">
      <c r="A36" s="145" t="s">
        <v>38</v>
      </c>
      <c r="B36" s="107">
        <v>14063.55</v>
      </c>
      <c r="C36" s="21"/>
      <c r="D36" s="126">
        <v>14063</v>
      </c>
      <c r="E36" s="78"/>
      <c r="F36" s="21"/>
      <c r="G36" s="21"/>
    </row>
    <row r="37" spans="1:7" x14ac:dyDescent="0.2">
      <c r="A37" s="142" t="s">
        <v>39</v>
      </c>
      <c r="B37" s="108">
        <v>2926.24</v>
      </c>
      <c r="C37" s="22"/>
      <c r="D37" s="127">
        <v>2926</v>
      </c>
      <c r="E37" s="79"/>
      <c r="F37" s="22"/>
      <c r="G37" s="22"/>
    </row>
    <row r="38" spans="1:7" ht="48" x14ac:dyDescent="0.2">
      <c r="A38" s="142" t="s">
        <v>40</v>
      </c>
      <c r="B38" s="80">
        <v>2847605</v>
      </c>
      <c r="C38" s="23">
        <v>2847605</v>
      </c>
      <c r="D38" s="126">
        <v>3437236</v>
      </c>
      <c r="E38" s="80" t="s">
        <v>41</v>
      </c>
      <c r="F38" s="23">
        <v>3719009</v>
      </c>
      <c r="G38" s="23" t="s">
        <v>42</v>
      </c>
    </row>
    <row r="39" spans="1:7" x14ac:dyDescent="0.2">
      <c r="A39" s="143" t="s">
        <v>43</v>
      </c>
      <c r="B39" s="77">
        <f>SUM(B36:B38)</f>
        <v>2864594.79</v>
      </c>
      <c r="C39" s="20">
        <v>2847605</v>
      </c>
      <c r="D39" s="125">
        <f>SUM(D36:D38)</f>
        <v>3454225</v>
      </c>
      <c r="E39" s="81"/>
      <c r="F39" s="20">
        <f>SUM(F38)</f>
        <v>3719009</v>
      </c>
      <c r="G39" s="20"/>
    </row>
    <row r="40" spans="1:7" x14ac:dyDescent="0.2">
      <c r="A40" s="141" t="s">
        <v>44</v>
      </c>
      <c r="B40" s="108"/>
      <c r="C40" s="22"/>
      <c r="D40" s="127"/>
      <c r="E40" s="79"/>
      <c r="F40" s="22"/>
      <c r="G40" s="22"/>
    </row>
    <row r="41" spans="1:7" x14ac:dyDescent="0.2">
      <c r="A41" s="142" t="s">
        <v>45</v>
      </c>
      <c r="B41" s="71">
        <v>200</v>
      </c>
      <c r="C41" s="10">
        <v>5000</v>
      </c>
      <c r="D41" s="122">
        <v>500</v>
      </c>
      <c r="E41" s="71"/>
      <c r="F41" s="10">
        <v>500</v>
      </c>
      <c r="G41" s="10"/>
    </row>
    <row r="42" spans="1:7" x14ac:dyDescent="0.2">
      <c r="A42" s="142" t="s">
        <v>46</v>
      </c>
      <c r="B42" s="71">
        <v>150</v>
      </c>
      <c r="C42" s="10"/>
      <c r="D42" s="122">
        <v>500</v>
      </c>
      <c r="E42" s="71"/>
      <c r="F42" s="10">
        <v>0</v>
      </c>
      <c r="G42" s="10"/>
    </row>
    <row r="43" spans="1:7" ht="24" x14ac:dyDescent="0.2">
      <c r="A43" s="142" t="s">
        <v>47</v>
      </c>
      <c r="B43" s="71">
        <v>62212.3</v>
      </c>
      <c r="C43" s="10">
        <v>2000</v>
      </c>
      <c r="D43" s="122">
        <v>102000</v>
      </c>
      <c r="E43" s="71"/>
      <c r="F43" s="10">
        <v>105000</v>
      </c>
      <c r="G43" s="10" t="s">
        <v>48</v>
      </c>
    </row>
    <row r="44" spans="1:7" x14ac:dyDescent="0.2">
      <c r="A44" s="142" t="s">
        <v>49</v>
      </c>
      <c r="B44" s="71">
        <v>0</v>
      </c>
      <c r="C44" s="10">
        <v>1000</v>
      </c>
      <c r="D44" s="122">
        <v>1000</v>
      </c>
      <c r="E44" s="71"/>
      <c r="F44" s="10">
        <v>0</v>
      </c>
      <c r="G44" s="10"/>
    </row>
    <row r="45" spans="1:7" x14ac:dyDescent="0.2">
      <c r="A45" s="142" t="s">
        <v>50</v>
      </c>
      <c r="B45" s="71">
        <v>0</v>
      </c>
      <c r="C45" s="10"/>
      <c r="D45" s="122">
        <v>0</v>
      </c>
      <c r="E45" s="71"/>
      <c r="F45" s="10">
        <v>0</v>
      </c>
      <c r="G45" s="10"/>
    </row>
    <row r="46" spans="1:7" x14ac:dyDescent="0.2">
      <c r="A46" s="142" t="s">
        <v>51</v>
      </c>
      <c r="B46" s="71">
        <v>6461.84</v>
      </c>
      <c r="C46" s="10">
        <v>7500</v>
      </c>
      <c r="D46" s="122">
        <v>17500</v>
      </c>
      <c r="E46" s="71"/>
      <c r="F46" s="10">
        <v>17500</v>
      </c>
      <c r="G46" s="10"/>
    </row>
    <row r="47" spans="1:7" x14ac:dyDescent="0.2">
      <c r="A47" s="142" t="s">
        <v>52</v>
      </c>
      <c r="B47" s="71">
        <v>14193.92</v>
      </c>
      <c r="C47" s="10">
        <v>20000</v>
      </c>
      <c r="D47" s="122">
        <v>28000</v>
      </c>
      <c r="E47" s="71"/>
      <c r="F47" s="10">
        <v>28000</v>
      </c>
      <c r="G47" s="10"/>
    </row>
    <row r="48" spans="1:7" x14ac:dyDescent="0.2">
      <c r="A48" s="142" t="s">
        <v>53</v>
      </c>
      <c r="B48" s="71">
        <v>27000</v>
      </c>
      <c r="C48" s="10">
        <v>57000</v>
      </c>
      <c r="D48" s="122">
        <v>57000</v>
      </c>
      <c r="E48" s="71"/>
      <c r="F48" s="10">
        <v>63750</v>
      </c>
      <c r="G48" s="10"/>
    </row>
    <row r="49" spans="1:7" x14ac:dyDescent="0.2">
      <c r="A49" s="143" t="s">
        <v>54</v>
      </c>
      <c r="B49" s="77">
        <f>SUM(B41:B48)</f>
        <v>110218.06</v>
      </c>
      <c r="C49" s="20">
        <v>92500</v>
      </c>
      <c r="D49" s="125">
        <f>SUM(D41:D48)</f>
        <v>206500</v>
      </c>
      <c r="E49" s="81"/>
      <c r="F49" s="20">
        <f>SUM(F41:F48)</f>
        <v>214750</v>
      </c>
      <c r="G49" s="20"/>
    </row>
    <row r="50" spans="1:7" x14ac:dyDescent="0.2">
      <c r="A50" s="143" t="s">
        <v>55</v>
      </c>
      <c r="B50" s="82">
        <f>B49+B39+B34+B21+B12</f>
        <v>3167920.93</v>
      </c>
      <c r="C50" s="66">
        <f>C49+C39+C34+C21+C12</f>
        <v>4022080</v>
      </c>
      <c r="D50" s="125">
        <f t="shared" ref="D50:F50" si="1">D49+D39+D34+D21+D12</f>
        <v>4452925</v>
      </c>
      <c r="E50" s="82"/>
      <c r="F50" s="24">
        <f t="shared" si="1"/>
        <v>6599854</v>
      </c>
      <c r="G50" s="25">
        <f>F50-D50</f>
        <v>2146929</v>
      </c>
    </row>
    <row r="51" spans="1:7" ht="11.25" customHeight="1" x14ac:dyDescent="0.2">
      <c r="A51" s="146" t="s">
        <v>56</v>
      </c>
      <c r="B51" s="109"/>
      <c r="C51" s="26"/>
      <c r="D51" s="127"/>
      <c r="E51" s="83"/>
      <c r="F51" s="26"/>
      <c r="G51" s="27">
        <f>G50/D50</f>
        <v>0.48213904343774039</v>
      </c>
    </row>
    <row r="52" spans="1:7" x14ac:dyDescent="0.2">
      <c r="A52" s="141" t="s">
        <v>57</v>
      </c>
      <c r="B52" s="106"/>
      <c r="C52" s="10"/>
      <c r="D52" s="122"/>
      <c r="E52" s="71"/>
      <c r="F52" s="10"/>
      <c r="G52" s="10"/>
    </row>
    <row r="53" spans="1:7" x14ac:dyDescent="0.2">
      <c r="A53" s="142" t="s">
        <v>58</v>
      </c>
      <c r="B53" s="88">
        <v>119242.89</v>
      </c>
      <c r="C53" s="12">
        <v>115000</v>
      </c>
      <c r="D53" s="123">
        <v>170000</v>
      </c>
      <c r="E53" s="72"/>
      <c r="F53" s="12">
        <v>345600</v>
      </c>
      <c r="G53" s="12"/>
    </row>
    <row r="54" spans="1:7" x14ac:dyDescent="0.2">
      <c r="A54" s="142" t="s">
        <v>59</v>
      </c>
      <c r="B54" s="88">
        <v>10775</v>
      </c>
      <c r="C54" s="12">
        <v>35000</v>
      </c>
      <c r="D54" s="123">
        <v>35000</v>
      </c>
      <c r="E54" s="72"/>
      <c r="F54" s="12">
        <v>70000</v>
      </c>
      <c r="G54" s="12"/>
    </row>
    <row r="55" spans="1:7" x14ac:dyDescent="0.2">
      <c r="A55" s="142" t="s">
        <v>60</v>
      </c>
      <c r="B55" s="88">
        <v>18288.47</v>
      </c>
      <c r="C55" s="12">
        <v>10000</v>
      </c>
      <c r="D55" s="123">
        <v>20000</v>
      </c>
      <c r="E55" s="72"/>
      <c r="F55" s="12">
        <v>21400</v>
      </c>
      <c r="G55" s="12"/>
    </row>
    <row r="56" spans="1:7" x14ac:dyDescent="0.2">
      <c r="A56" s="142" t="s">
        <v>61</v>
      </c>
      <c r="B56" s="88">
        <v>18284</v>
      </c>
      <c r="C56" s="12">
        <v>4000</v>
      </c>
      <c r="D56" s="123">
        <v>19000</v>
      </c>
      <c r="E56" s="72"/>
      <c r="F56" s="12">
        <v>20330</v>
      </c>
      <c r="G56" s="12"/>
    </row>
    <row r="57" spans="1:7" x14ac:dyDescent="0.2">
      <c r="A57" s="143" t="s">
        <v>62</v>
      </c>
      <c r="B57" s="75">
        <f>SUM(B53:B56)</f>
        <v>166590.35999999999</v>
      </c>
      <c r="C57" s="14">
        <f>SUM(C53:C56)</f>
        <v>164000</v>
      </c>
      <c r="D57" s="124">
        <f t="shared" ref="D57:F57" si="2">SUM(D53:D56)</f>
        <v>244000</v>
      </c>
      <c r="E57" s="75"/>
      <c r="F57" s="13">
        <f t="shared" si="2"/>
        <v>457330</v>
      </c>
      <c r="G57" s="14"/>
    </row>
    <row r="58" spans="1:7" x14ac:dyDescent="0.2">
      <c r="A58" s="141" t="s">
        <v>63</v>
      </c>
      <c r="B58" s="106"/>
      <c r="C58" s="10"/>
      <c r="D58" s="122"/>
      <c r="E58" s="71"/>
      <c r="F58" s="10"/>
      <c r="G58" s="10"/>
    </row>
    <row r="59" spans="1:7" x14ac:dyDescent="0.2">
      <c r="A59" s="142" t="s">
        <v>64</v>
      </c>
      <c r="B59" s="88">
        <v>25</v>
      </c>
      <c r="C59" s="12">
        <v>100</v>
      </c>
      <c r="D59" s="123">
        <v>100</v>
      </c>
      <c r="E59" s="72"/>
      <c r="F59" s="12">
        <v>107</v>
      </c>
      <c r="G59" s="12"/>
    </row>
    <row r="60" spans="1:7" x14ac:dyDescent="0.2">
      <c r="A60" s="142" t="s">
        <v>65</v>
      </c>
      <c r="B60" s="88">
        <v>1956.77</v>
      </c>
      <c r="C60" s="12">
        <v>31900</v>
      </c>
      <c r="D60" s="123">
        <v>21900</v>
      </c>
      <c r="E60" s="72"/>
      <c r="F60" s="12">
        <v>23138</v>
      </c>
      <c r="G60" s="12"/>
    </row>
    <row r="61" spans="1:7" x14ac:dyDescent="0.2">
      <c r="A61" s="142" t="s">
        <v>66</v>
      </c>
      <c r="B61" s="88">
        <v>2078.25</v>
      </c>
      <c r="C61" s="12">
        <v>6000</v>
      </c>
      <c r="D61" s="123">
        <v>5000</v>
      </c>
      <c r="E61" s="72"/>
      <c r="F61" s="12">
        <v>5350</v>
      </c>
      <c r="G61" s="12"/>
    </row>
    <row r="62" spans="1:7" ht="24" x14ac:dyDescent="0.2">
      <c r="A62" s="142" t="s">
        <v>67</v>
      </c>
      <c r="B62" s="88">
        <v>4757.45</v>
      </c>
      <c r="C62" s="12">
        <v>30000</v>
      </c>
      <c r="D62" s="123">
        <v>30000</v>
      </c>
      <c r="E62" s="72"/>
      <c r="F62" s="12">
        <v>5000</v>
      </c>
      <c r="G62" s="10" t="s">
        <v>68</v>
      </c>
    </row>
    <row r="63" spans="1:7" x14ac:dyDescent="0.2">
      <c r="A63" s="142" t="s">
        <v>69</v>
      </c>
      <c r="B63" s="88">
        <v>5614</v>
      </c>
      <c r="C63" s="12">
        <v>10500</v>
      </c>
      <c r="D63" s="123">
        <v>10500</v>
      </c>
      <c r="E63" s="72"/>
      <c r="F63" s="12">
        <v>11235</v>
      </c>
      <c r="G63" s="12"/>
    </row>
    <row r="64" spans="1:7" x14ac:dyDescent="0.2">
      <c r="A64" s="142" t="s">
        <v>70</v>
      </c>
      <c r="B64" s="88">
        <v>2000</v>
      </c>
      <c r="C64" s="12">
        <v>2000</v>
      </c>
      <c r="D64" s="123">
        <v>2000</v>
      </c>
      <c r="E64" s="72"/>
      <c r="F64" s="12">
        <v>2140</v>
      </c>
      <c r="G64" s="12"/>
    </row>
    <row r="65" spans="1:7" x14ac:dyDescent="0.2">
      <c r="A65" s="142" t="s">
        <v>71</v>
      </c>
      <c r="B65" s="88">
        <v>0</v>
      </c>
      <c r="C65" s="12">
        <v>10000</v>
      </c>
      <c r="D65" s="123">
        <v>10000</v>
      </c>
      <c r="E65" s="72"/>
      <c r="F65" s="12">
        <v>10700</v>
      </c>
      <c r="G65" s="12"/>
    </row>
    <row r="66" spans="1:7" x14ac:dyDescent="0.2">
      <c r="A66" s="142" t="s">
        <v>72</v>
      </c>
      <c r="B66" s="88">
        <v>9936.9599999999991</v>
      </c>
      <c r="C66" s="12">
        <v>26000</v>
      </c>
      <c r="D66" s="123">
        <v>26000</v>
      </c>
      <c r="E66" s="72"/>
      <c r="F66" s="12">
        <v>27820</v>
      </c>
      <c r="G66" s="12"/>
    </row>
    <row r="67" spans="1:7" x14ac:dyDescent="0.2">
      <c r="A67" s="142" t="s">
        <v>73</v>
      </c>
      <c r="B67" s="88">
        <v>5200</v>
      </c>
      <c r="C67" s="12">
        <v>6200</v>
      </c>
      <c r="D67" s="123">
        <v>5200</v>
      </c>
      <c r="E67" s="72"/>
      <c r="F67" s="12">
        <v>10000</v>
      </c>
      <c r="G67" s="12"/>
    </row>
    <row r="68" spans="1:7" x14ac:dyDescent="0.2">
      <c r="A68" s="142" t="s">
        <v>74</v>
      </c>
      <c r="B68" s="88">
        <v>2565</v>
      </c>
      <c r="C68" s="12">
        <v>2500</v>
      </c>
      <c r="D68" s="123">
        <v>32500</v>
      </c>
      <c r="E68" s="72"/>
      <c r="F68" s="12">
        <v>15000</v>
      </c>
      <c r="G68" s="12"/>
    </row>
    <row r="69" spans="1:7" x14ac:dyDescent="0.2">
      <c r="A69" s="143" t="s">
        <v>75</v>
      </c>
      <c r="B69" s="75">
        <f>SUM(B59:B68)</f>
        <v>34133.43</v>
      </c>
      <c r="C69" s="14">
        <f>SUM(C59:C68)</f>
        <v>125200</v>
      </c>
      <c r="D69" s="124">
        <f t="shared" ref="D69:F69" si="3">SUM(D59:D68)</f>
        <v>143200</v>
      </c>
      <c r="E69" s="75"/>
      <c r="F69" s="13">
        <f t="shared" si="3"/>
        <v>110490</v>
      </c>
      <c r="G69" s="14"/>
    </row>
    <row r="70" spans="1:7" x14ac:dyDescent="0.2">
      <c r="A70" s="141" t="s">
        <v>76</v>
      </c>
      <c r="B70" s="110"/>
      <c r="C70" s="28"/>
      <c r="D70" s="128"/>
      <c r="E70" s="84"/>
      <c r="F70" s="28"/>
      <c r="G70" s="28"/>
    </row>
    <row r="71" spans="1:7" x14ac:dyDescent="0.2">
      <c r="A71" s="145" t="s">
        <v>77</v>
      </c>
      <c r="B71" s="111">
        <v>235.42</v>
      </c>
      <c r="C71" s="29">
        <v>500</v>
      </c>
      <c r="D71" s="129">
        <v>500</v>
      </c>
      <c r="E71" s="85"/>
      <c r="F71" s="29">
        <v>533</v>
      </c>
      <c r="G71" s="29"/>
    </row>
    <row r="72" spans="1:7" x14ac:dyDescent="0.2">
      <c r="A72" s="142" t="s">
        <v>78</v>
      </c>
      <c r="B72" s="88">
        <v>1619</v>
      </c>
      <c r="C72" s="12">
        <v>2500</v>
      </c>
      <c r="D72" s="123">
        <v>3500</v>
      </c>
      <c r="E72" s="72"/>
      <c r="F72" s="12">
        <v>3745</v>
      </c>
      <c r="G72" s="12"/>
    </row>
    <row r="73" spans="1:7" x14ac:dyDescent="0.2">
      <c r="A73" s="142" t="s">
        <v>79</v>
      </c>
      <c r="B73" s="88">
        <v>10433.459999999999</v>
      </c>
      <c r="C73" s="12">
        <v>20450</v>
      </c>
      <c r="D73" s="123">
        <v>20450</v>
      </c>
      <c r="E73" s="72"/>
      <c r="F73" s="12">
        <v>22000</v>
      </c>
      <c r="G73" s="12"/>
    </row>
    <row r="74" spans="1:7" x14ac:dyDescent="0.2">
      <c r="A74" s="142" t="s">
        <v>80</v>
      </c>
      <c r="B74" s="88">
        <v>4723.16</v>
      </c>
      <c r="C74" s="12">
        <v>20500</v>
      </c>
      <c r="D74" s="123">
        <v>12500</v>
      </c>
      <c r="E74" s="72"/>
      <c r="F74" s="12">
        <v>13375</v>
      </c>
      <c r="G74" s="12"/>
    </row>
    <row r="75" spans="1:7" x14ac:dyDescent="0.2">
      <c r="A75" s="142" t="s">
        <v>81</v>
      </c>
      <c r="B75" s="88">
        <v>10282.98</v>
      </c>
      <c r="C75" s="12">
        <v>20200</v>
      </c>
      <c r="D75" s="123">
        <v>23200</v>
      </c>
      <c r="E75" s="72"/>
      <c r="F75" s="12">
        <v>42000</v>
      </c>
      <c r="G75" s="12"/>
    </row>
    <row r="76" spans="1:7" x14ac:dyDescent="0.2">
      <c r="A76" s="142" t="s">
        <v>82</v>
      </c>
      <c r="B76" s="88">
        <v>5828.5</v>
      </c>
      <c r="C76" s="12">
        <v>8000</v>
      </c>
      <c r="D76" s="123">
        <v>12000</v>
      </c>
      <c r="E76" s="72"/>
      <c r="F76" s="12">
        <v>12840</v>
      </c>
      <c r="G76" s="12"/>
    </row>
    <row r="77" spans="1:7" x14ac:dyDescent="0.2">
      <c r="A77" s="142" t="s">
        <v>83</v>
      </c>
      <c r="B77" s="88">
        <v>1163.58</v>
      </c>
      <c r="C77" s="12">
        <v>6500</v>
      </c>
      <c r="D77" s="123">
        <v>6500</v>
      </c>
      <c r="E77" s="72"/>
      <c r="F77" s="12">
        <v>6955</v>
      </c>
      <c r="G77" s="12"/>
    </row>
    <row r="78" spans="1:7" x14ac:dyDescent="0.2">
      <c r="A78" s="142" t="s">
        <v>84</v>
      </c>
      <c r="B78" s="88">
        <v>-6982.46</v>
      </c>
      <c r="C78" s="12">
        <v>14000</v>
      </c>
      <c r="D78" s="123">
        <v>14000</v>
      </c>
      <c r="E78" s="72"/>
      <c r="F78" s="12">
        <v>15000</v>
      </c>
      <c r="G78" s="12"/>
    </row>
    <row r="79" spans="1:7" x14ac:dyDescent="0.2">
      <c r="A79" s="142" t="s">
        <v>85</v>
      </c>
      <c r="B79" s="88">
        <v>0</v>
      </c>
      <c r="C79" s="12">
        <v>4700</v>
      </c>
      <c r="D79" s="123">
        <v>10700</v>
      </c>
      <c r="E79" s="72"/>
      <c r="F79" s="12">
        <v>15000</v>
      </c>
      <c r="G79" s="12"/>
    </row>
    <row r="80" spans="1:7" x14ac:dyDescent="0.2">
      <c r="A80" s="142" t="s">
        <v>86</v>
      </c>
      <c r="B80" s="88">
        <v>2828.4</v>
      </c>
      <c r="C80" s="12">
        <v>37500</v>
      </c>
      <c r="D80" s="123">
        <v>22500</v>
      </c>
      <c r="E80" s="72"/>
      <c r="F80" s="12">
        <v>30000</v>
      </c>
      <c r="G80" s="12"/>
    </row>
    <row r="81" spans="1:7" x14ac:dyDescent="0.2">
      <c r="A81" s="142" t="s">
        <v>87</v>
      </c>
      <c r="B81" s="88">
        <v>2362.75</v>
      </c>
      <c r="C81" s="12">
        <v>25000</v>
      </c>
      <c r="D81" s="123">
        <v>7000</v>
      </c>
      <c r="E81" s="72"/>
      <c r="F81" s="12">
        <v>7490</v>
      </c>
      <c r="G81" s="12"/>
    </row>
    <row r="82" spans="1:7" hidden="1" x14ac:dyDescent="0.2">
      <c r="A82" s="142" t="s">
        <v>88</v>
      </c>
      <c r="B82" s="88"/>
      <c r="C82" s="12">
        <v>0</v>
      </c>
      <c r="D82" s="123"/>
      <c r="E82" s="72"/>
      <c r="F82" s="12"/>
      <c r="G82" s="12"/>
    </row>
    <row r="83" spans="1:7" hidden="1" x14ac:dyDescent="0.2">
      <c r="A83" s="142" t="s">
        <v>89</v>
      </c>
      <c r="B83" s="88"/>
      <c r="C83" s="12">
        <v>0</v>
      </c>
      <c r="D83" s="123"/>
      <c r="E83" s="72"/>
      <c r="F83" s="12"/>
      <c r="G83" s="12"/>
    </row>
    <row r="84" spans="1:7" x14ac:dyDescent="0.2">
      <c r="A84" s="142" t="s">
        <v>90</v>
      </c>
      <c r="B84" s="88">
        <v>0</v>
      </c>
      <c r="C84" s="12">
        <v>0</v>
      </c>
      <c r="D84" s="123"/>
      <c r="E84" s="72"/>
      <c r="F84" s="12"/>
      <c r="G84" s="12"/>
    </row>
    <row r="85" spans="1:7" x14ac:dyDescent="0.2">
      <c r="A85" s="143" t="s">
        <v>91</v>
      </c>
      <c r="B85" s="75">
        <f>SUM(B71:B84)</f>
        <v>32494.790000000008</v>
      </c>
      <c r="C85" s="14">
        <f>SUM(C71:C84)</f>
        <v>159850</v>
      </c>
      <c r="D85" s="124">
        <f t="shared" ref="D85:F85" si="4">SUM(D71:D84)</f>
        <v>132850</v>
      </c>
      <c r="E85" s="75"/>
      <c r="F85" s="13">
        <f t="shared" si="4"/>
        <v>168938</v>
      </c>
      <c r="G85" s="14"/>
    </row>
    <row r="86" spans="1:7" x14ac:dyDescent="0.2">
      <c r="A86" s="141" t="s">
        <v>92</v>
      </c>
      <c r="B86" s="110"/>
      <c r="C86" s="28"/>
      <c r="D86" s="128"/>
      <c r="E86" s="84"/>
      <c r="F86" s="28"/>
      <c r="G86" s="28"/>
    </row>
    <row r="87" spans="1:7" x14ac:dyDescent="0.2">
      <c r="A87" s="142" t="s">
        <v>93</v>
      </c>
      <c r="B87" s="111">
        <v>70684.69</v>
      </c>
      <c r="C87" s="29">
        <v>246000</v>
      </c>
      <c r="D87" s="129">
        <v>170000</v>
      </c>
      <c r="E87" s="85"/>
      <c r="F87" s="29">
        <v>330000</v>
      </c>
      <c r="G87" s="29"/>
    </row>
    <row r="88" spans="1:7" x14ac:dyDescent="0.2">
      <c r="A88" s="142" t="s">
        <v>94</v>
      </c>
      <c r="B88" s="88">
        <v>26421.98</v>
      </c>
      <c r="C88" s="12">
        <v>63500</v>
      </c>
      <c r="D88" s="123">
        <v>63500</v>
      </c>
      <c r="E88" s="72"/>
      <c r="F88" s="12">
        <v>105000</v>
      </c>
      <c r="G88" s="12"/>
    </row>
    <row r="89" spans="1:7" x14ac:dyDescent="0.2">
      <c r="A89" s="142" t="s">
        <v>95</v>
      </c>
      <c r="B89" s="88">
        <v>34250.269999999997</v>
      </c>
      <c r="C89" s="12">
        <v>70000</v>
      </c>
      <c r="D89" s="123">
        <v>70000</v>
      </c>
      <c r="E89" s="72"/>
      <c r="F89" s="12">
        <v>105000</v>
      </c>
      <c r="G89" s="12"/>
    </row>
    <row r="90" spans="1:7" x14ac:dyDescent="0.2">
      <c r="A90" s="143" t="s">
        <v>96</v>
      </c>
      <c r="B90" s="75">
        <f>SUM(B87:B89)</f>
        <v>131356.94</v>
      </c>
      <c r="C90" s="14">
        <f>SUM(C87:C89)</f>
        <v>379500</v>
      </c>
      <c r="D90" s="124">
        <f>SUM(D87:D89)</f>
        <v>303500</v>
      </c>
      <c r="E90" s="73"/>
      <c r="F90" s="14">
        <f>SUM(F87:F89)</f>
        <v>540000</v>
      </c>
      <c r="G90" s="14"/>
    </row>
    <row r="91" spans="1:7" x14ac:dyDescent="0.2">
      <c r="A91" s="141" t="s">
        <v>97</v>
      </c>
      <c r="B91" s="106"/>
      <c r="C91" s="10"/>
      <c r="D91" s="122"/>
      <c r="E91" s="71"/>
      <c r="F91" s="10"/>
      <c r="G91" s="10"/>
    </row>
    <row r="92" spans="1:7" x14ac:dyDescent="0.2">
      <c r="A92" s="142" t="s">
        <v>98</v>
      </c>
      <c r="B92" s="108"/>
      <c r="C92" s="22"/>
      <c r="D92" s="127"/>
      <c r="E92" s="79"/>
      <c r="F92" s="22"/>
      <c r="G92" s="22"/>
    </row>
    <row r="93" spans="1:7" x14ac:dyDescent="0.2">
      <c r="A93" s="142" t="s">
        <v>99</v>
      </c>
      <c r="B93" s="88">
        <v>54741.55</v>
      </c>
      <c r="C93" s="12">
        <v>140000</v>
      </c>
      <c r="D93" s="123">
        <v>129000</v>
      </c>
      <c r="E93" s="72"/>
      <c r="F93" s="12">
        <v>240000</v>
      </c>
      <c r="G93" s="12"/>
    </row>
    <row r="94" spans="1:7" x14ac:dyDescent="0.2">
      <c r="A94" s="142" t="s">
        <v>100</v>
      </c>
      <c r="B94" s="88">
        <v>7046.23</v>
      </c>
      <c r="C94" s="12">
        <v>11000</v>
      </c>
      <c r="D94" s="123">
        <v>32000</v>
      </c>
      <c r="E94" s="72"/>
      <c r="F94" s="12">
        <v>59000</v>
      </c>
      <c r="G94" s="12"/>
    </row>
    <row r="95" spans="1:7" x14ac:dyDescent="0.2">
      <c r="A95" s="144" t="s">
        <v>101</v>
      </c>
      <c r="B95" s="86">
        <f>SUM(B93:B94)</f>
        <v>61787.78</v>
      </c>
      <c r="C95" s="31">
        <f>SUM(C93:C94)</f>
        <v>151000</v>
      </c>
      <c r="D95" s="130">
        <f t="shared" ref="D95" si="5">SUM(D93:D94)</f>
        <v>161000</v>
      </c>
      <c r="E95" s="86"/>
      <c r="F95" s="30">
        <f>SUM(F93:F94)</f>
        <v>299000</v>
      </c>
      <c r="G95" s="31"/>
    </row>
    <row r="96" spans="1:7" ht="84" x14ac:dyDescent="0.2">
      <c r="A96" s="142" t="s">
        <v>102</v>
      </c>
      <c r="B96" s="88">
        <v>520524.39</v>
      </c>
      <c r="C96" s="12">
        <v>1226384</v>
      </c>
      <c r="D96" s="123">
        <v>1250000</v>
      </c>
      <c r="E96" s="87" t="s">
        <v>103</v>
      </c>
      <c r="F96" s="32">
        <v>2469096</v>
      </c>
      <c r="G96" s="33" t="s">
        <v>104</v>
      </c>
    </row>
    <row r="97" spans="1:7" hidden="1" x14ac:dyDescent="0.2">
      <c r="A97" s="142" t="s">
        <v>105</v>
      </c>
      <c r="B97" s="88">
        <v>0</v>
      </c>
      <c r="C97" s="12">
        <v>204560</v>
      </c>
      <c r="D97" s="123">
        <v>0</v>
      </c>
      <c r="E97" s="88"/>
      <c r="F97" s="11">
        <v>0</v>
      </c>
      <c r="G97" s="18"/>
    </row>
    <row r="98" spans="1:7" ht="24" x14ac:dyDescent="0.2">
      <c r="A98" s="142" t="s">
        <v>106</v>
      </c>
      <c r="B98" s="88">
        <v>76735.75</v>
      </c>
      <c r="C98" s="12">
        <v>198000</v>
      </c>
      <c r="D98" s="123">
        <v>198000</v>
      </c>
      <c r="E98" s="88"/>
      <c r="F98" s="11">
        <v>160000</v>
      </c>
      <c r="G98" s="34" t="s">
        <v>107</v>
      </c>
    </row>
    <row r="99" spans="1:7" hidden="1" x14ac:dyDescent="0.2">
      <c r="A99" s="142" t="s">
        <v>108</v>
      </c>
      <c r="B99" s="88">
        <v>0</v>
      </c>
      <c r="C99" s="12">
        <v>0</v>
      </c>
      <c r="D99" s="123"/>
      <c r="E99" s="88"/>
      <c r="F99" s="11"/>
      <c r="G99" s="35"/>
    </row>
    <row r="100" spans="1:7" hidden="1" x14ac:dyDescent="0.2">
      <c r="A100" s="142" t="s">
        <v>109</v>
      </c>
      <c r="B100" s="88">
        <v>0</v>
      </c>
      <c r="C100" s="12">
        <v>60320</v>
      </c>
      <c r="D100" s="123">
        <v>0</v>
      </c>
      <c r="E100" s="88"/>
      <c r="F100" s="11">
        <v>0</v>
      </c>
      <c r="G100" s="18"/>
    </row>
    <row r="101" spans="1:7" ht="24" x14ac:dyDescent="0.2">
      <c r="A101" s="142" t="s">
        <v>110</v>
      </c>
      <c r="B101" s="88">
        <v>126344.95</v>
      </c>
      <c r="C101" s="12">
        <v>232800</v>
      </c>
      <c r="D101" s="123">
        <v>250000</v>
      </c>
      <c r="E101" s="89"/>
      <c r="F101" s="36">
        <v>370000</v>
      </c>
      <c r="G101" s="34" t="s">
        <v>111</v>
      </c>
    </row>
    <row r="102" spans="1:7" x14ac:dyDescent="0.2">
      <c r="A102" s="142" t="s">
        <v>112</v>
      </c>
      <c r="B102" s="88"/>
      <c r="C102" s="12"/>
      <c r="D102" s="123"/>
      <c r="E102" s="88"/>
      <c r="F102" s="11"/>
      <c r="G102" s="37"/>
    </row>
    <row r="103" spans="1:7" x14ac:dyDescent="0.2">
      <c r="A103" s="147" t="s">
        <v>113</v>
      </c>
      <c r="B103" s="88">
        <v>27358.57</v>
      </c>
      <c r="C103" s="12">
        <v>222000</v>
      </c>
      <c r="D103" s="123">
        <v>70000</v>
      </c>
      <c r="E103" s="88"/>
      <c r="F103" s="11">
        <v>400000</v>
      </c>
      <c r="G103" s="34" t="s">
        <v>114</v>
      </c>
    </row>
    <row r="104" spans="1:7" x14ac:dyDescent="0.2">
      <c r="A104" s="148" t="s">
        <v>115</v>
      </c>
      <c r="B104" s="88">
        <v>19546.7</v>
      </c>
      <c r="C104" s="12">
        <v>60000</v>
      </c>
      <c r="D104" s="123">
        <v>60000</v>
      </c>
      <c r="E104" s="88"/>
      <c r="F104" s="11">
        <v>114000</v>
      </c>
      <c r="G104" s="38"/>
    </row>
    <row r="105" spans="1:7" x14ac:dyDescent="0.2">
      <c r="A105" s="148" t="s">
        <v>116</v>
      </c>
      <c r="B105" s="88">
        <v>3472.44</v>
      </c>
      <c r="C105" s="12"/>
      <c r="D105" s="123">
        <v>12000</v>
      </c>
      <c r="E105" s="88"/>
      <c r="F105" s="11">
        <v>50000</v>
      </c>
      <c r="G105" s="22" t="s">
        <v>117</v>
      </c>
    </row>
    <row r="106" spans="1:7" x14ac:dyDescent="0.2">
      <c r="A106" s="149" t="s">
        <v>118</v>
      </c>
      <c r="B106" s="90">
        <f>SUM(B103:B105)</f>
        <v>50377.710000000006</v>
      </c>
      <c r="C106" s="67">
        <f>SUM(C103:C105)</f>
        <v>282000</v>
      </c>
      <c r="D106" s="131">
        <f t="shared" ref="D106:F106" si="6">SUM(D103:D105)</f>
        <v>142000</v>
      </c>
      <c r="E106" s="90"/>
      <c r="F106" s="39">
        <f t="shared" si="6"/>
        <v>564000</v>
      </c>
      <c r="G106" s="40"/>
    </row>
    <row r="107" spans="1:7" x14ac:dyDescent="0.2">
      <c r="A107" s="143" t="s">
        <v>119</v>
      </c>
      <c r="B107" s="77">
        <f>SUM(B95:B105)</f>
        <v>835770.57999999984</v>
      </c>
      <c r="C107" s="20">
        <f>SUM(C95:C105)</f>
        <v>2355064</v>
      </c>
      <c r="D107" s="125">
        <f t="shared" ref="D107:F107" si="7">SUM(D95:D105)</f>
        <v>2001000</v>
      </c>
      <c r="E107" s="77"/>
      <c r="F107" s="19">
        <f t="shared" si="7"/>
        <v>3862096</v>
      </c>
      <c r="G107" s="20"/>
    </row>
    <row r="108" spans="1:7" x14ac:dyDescent="0.2">
      <c r="A108" s="141" t="s">
        <v>120</v>
      </c>
      <c r="B108" s="112"/>
      <c r="C108" s="41"/>
      <c r="D108" s="132"/>
      <c r="E108" s="91"/>
      <c r="F108" s="41"/>
      <c r="G108" s="41"/>
    </row>
    <row r="109" spans="1:7" x14ac:dyDescent="0.2">
      <c r="A109" s="142" t="s">
        <v>121</v>
      </c>
      <c r="B109" s="88">
        <v>481.22</v>
      </c>
      <c r="C109" s="12">
        <v>7500</v>
      </c>
      <c r="D109" s="123">
        <v>2500</v>
      </c>
      <c r="E109" s="88"/>
      <c r="F109" s="11">
        <v>5000</v>
      </c>
      <c r="G109" s="41"/>
    </row>
    <row r="110" spans="1:7" x14ac:dyDescent="0.2">
      <c r="A110" s="142" t="s">
        <v>122</v>
      </c>
      <c r="B110" s="88">
        <v>0</v>
      </c>
      <c r="C110" s="12">
        <v>500</v>
      </c>
      <c r="D110" s="123">
        <v>500</v>
      </c>
      <c r="E110" s="88"/>
      <c r="F110" s="11">
        <v>500</v>
      </c>
      <c r="G110" s="42"/>
    </row>
    <row r="111" spans="1:7" x14ac:dyDescent="0.2">
      <c r="A111" s="142" t="s">
        <v>123</v>
      </c>
      <c r="B111" s="88">
        <v>0</v>
      </c>
      <c r="C111" s="12">
        <v>100</v>
      </c>
      <c r="D111" s="123">
        <v>100</v>
      </c>
      <c r="E111" s="88"/>
      <c r="F111" s="11">
        <v>500</v>
      </c>
      <c r="G111" s="42"/>
    </row>
    <row r="112" spans="1:7" x14ac:dyDescent="0.2">
      <c r="A112" s="142" t="s">
        <v>124</v>
      </c>
      <c r="B112" s="88">
        <v>6530.86</v>
      </c>
      <c r="C112" s="12">
        <v>7500</v>
      </c>
      <c r="D112" s="123">
        <v>9000</v>
      </c>
      <c r="E112" s="88"/>
      <c r="F112" s="11">
        <v>9000</v>
      </c>
      <c r="G112" s="42"/>
    </row>
    <row r="113" spans="1:7" x14ac:dyDescent="0.2">
      <c r="A113" s="143" t="s">
        <v>125</v>
      </c>
      <c r="B113" s="77">
        <f>SUM(B109:B112)</f>
        <v>7012.08</v>
      </c>
      <c r="C113" s="20">
        <f>SUM(C109:C112)</f>
        <v>15600</v>
      </c>
      <c r="D113" s="125">
        <f t="shared" ref="D113" si="8">SUM(D109:D112)</f>
        <v>12100</v>
      </c>
      <c r="E113" s="77"/>
      <c r="F113" s="19">
        <f>SUM(F109:F112)</f>
        <v>15000</v>
      </c>
      <c r="G113" s="20"/>
    </row>
    <row r="114" spans="1:7" ht="24" hidden="1" x14ac:dyDescent="0.2">
      <c r="A114" s="150" t="s">
        <v>126</v>
      </c>
      <c r="B114" s="113">
        <v>0</v>
      </c>
      <c r="C114" s="43">
        <v>142866</v>
      </c>
      <c r="D114" s="133">
        <v>0</v>
      </c>
      <c r="E114" s="92"/>
      <c r="F114" s="43">
        <v>143000</v>
      </c>
      <c r="G114" s="34" t="s">
        <v>127</v>
      </c>
    </row>
    <row r="115" spans="1:7" ht="22.5" customHeight="1" x14ac:dyDescent="0.2">
      <c r="A115" s="143" t="s">
        <v>128</v>
      </c>
      <c r="B115" s="93">
        <f>B114+B113+B107+B90+B85+B69+B57</f>
        <v>1207358.18</v>
      </c>
      <c r="C115" s="45">
        <f>C114+C113+C107+C90+C85+C69+C57</f>
        <v>3342080</v>
      </c>
      <c r="D115" s="125">
        <f t="shared" ref="D115:F115" si="9">D114+D113+D107+D90+D85+D69+D57</f>
        <v>2836650</v>
      </c>
      <c r="E115" s="93"/>
      <c r="F115" s="44">
        <f t="shared" si="9"/>
        <v>5296854</v>
      </c>
      <c r="G115" s="45"/>
    </row>
    <row r="116" spans="1:7" ht="21.75" customHeight="1" x14ac:dyDescent="0.2">
      <c r="A116" s="143" t="s">
        <v>129</v>
      </c>
      <c r="B116" s="94">
        <f>B50-B115</f>
        <v>1960562.7500000002</v>
      </c>
      <c r="C116" s="47">
        <f>C50-C115</f>
        <v>680000</v>
      </c>
      <c r="D116" s="125">
        <f>D50-D115</f>
        <v>1616275</v>
      </c>
      <c r="E116" s="94"/>
      <c r="F116" s="46">
        <f>F50-F115</f>
        <v>1303000</v>
      </c>
      <c r="G116" s="47"/>
    </row>
    <row r="117" spans="1:7" x14ac:dyDescent="0.2">
      <c r="A117" s="151" t="s">
        <v>130</v>
      </c>
      <c r="B117" s="114"/>
      <c r="C117" s="48"/>
      <c r="D117" s="127"/>
      <c r="E117" s="95"/>
      <c r="F117" s="48"/>
      <c r="G117" s="48"/>
    </row>
    <row r="118" spans="1:7" x14ac:dyDescent="0.2">
      <c r="A118" s="146" t="s">
        <v>131</v>
      </c>
      <c r="B118" s="115"/>
      <c r="C118" s="49"/>
      <c r="D118" s="126"/>
      <c r="E118" s="96"/>
      <c r="F118" s="49"/>
      <c r="G118" s="49"/>
    </row>
    <row r="119" spans="1:7" x14ac:dyDescent="0.2">
      <c r="A119" s="141" t="s">
        <v>132</v>
      </c>
      <c r="B119" s="116"/>
      <c r="C119" s="50"/>
      <c r="D119" s="134"/>
      <c r="E119" s="97"/>
      <c r="F119" s="50"/>
      <c r="G119" s="50"/>
    </row>
    <row r="120" spans="1:7" x14ac:dyDescent="0.2">
      <c r="A120" s="145" t="s">
        <v>133</v>
      </c>
      <c r="B120" s="88">
        <v>3347.39</v>
      </c>
      <c r="C120" s="12">
        <v>10000</v>
      </c>
      <c r="D120" s="123">
        <v>10000</v>
      </c>
      <c r="E120" s="98"/>
      <c r="F120" s="11">
        <v>10000</v>
      </c>
      <c r="G120" s="34"/>
    </row>
    <row r="121" spans="1:7" ht="21.75" customHeight="1" x14ac:dyDescent="0.2">
      <c r="A121" s="142" t="s">
        <v>134</v>
      </c>
      <c r="B121" s="88">
        <v>500</v>
      </c>
      <c r="C121" s="12">
        <v>650000</v>
      </c>
      <c r="D121" s="123">
        <v>590000</v>
      </c>
      <c r="E121" s="98" t="s">
        <v>135</v>
      </c>
      <c r="F121" s="51"/>
      <c r="G121" s="52" t="s">
        <v>136</v>
      </c>
    </row>
    <row r="122" spans="1:7" hidden="1" x14ac:dyDescent="0.2">
      <c r="A122" s="142" t="s">
        <v>137</v>
      </c>
      <c r="B122" s="88">
        <v>0</v>
      </c>
      <c r="C122" s="12"/>
      <c r="D122" s="123"/>
      <c r="E122" s="88"/>
      <c r="F122" s="11">
        <v>30000</v>
      </c>
      <c r="G122" s="34"/>
    </row>
    <row r="123" spans="1:7" x14ac:dyDescent="0.2">
      <c r="A123" s="142" t="s">
        <v>138</v>
      </c>
      <c r="B123" s="88"/>
      <c r="C123" s="12">
        <v>0</v>
      </c>
      <c r="D123" s="123">
        <v>60000</v>
      </c>
      <c r="E123" s="88" t="s">
        <v>139</v>
      </c>
      <c r="F123" s="11">
        <v>40000</v>
      </c>
      <c r="G123" s="34" t="s">
        <v>140</v>
      </c>
    </row>
    <row r="124" spans="1:7" ht="21.75" customHeight="1" x14ac:dyDescent="0.2">
      <c r="A124" s="142" t="s">
        <v>141</v>
      </c>
      <c r="B124" s="88">
        <v>452275</v>
      </c>
      <c r="C124" s="12">
        <v>0</v>
      </c>
      <c r="D124" s="123">
        <v>858275</v>
      </c>
      <c r="E124" s="98" t="s">
        <v>142</v>
      </c>
      <c r="F124" s="11">
        <v>830000</v>
      </c>
      <c r="G124" s="34" t="s">
        <v>143</v>
      </c>
    </row>
    <row r="125" spans="1:7" x14ac:dyDescent="0.2">
      <c r="A125" s="152" t="s">
        <v>144</v>
      </c>
      <c r="B125" s="117">
        <f>SUM(B120:B124)</f>
        <v>456122.39</v>
      </c>
      <c r="C125" s="53">
        <v>660000</v>
      </c>
      <c r="D125" s="135">
        <f>SUM(D120:D124)</f>
        <v>1518275</v>
      </c>
      <c r="E125" s="99"/>
      <c r="F125" s="53">
        <f>SUM(F120:F124)</f>
        <v>910000</v>
      </c>
      <c r="G125" s="34"/>
    </row>
    <row r="126" spans="1:7" x14ac:dyDescent="0.2">
      <c r="A126" s="141" t="s">
        <v>145</v>
      </c>
      <c r="B126" s="108"/>
      <c r="C126" s="22"/>
      <c r="D126" s="127"/>
      <c r="E126" s="79"/>
      <c r="F126" s="22"/>
      <c r="G126" s="22"/>
    </row>
    <row r="127" spans="1:7" x14ac:dyDescent="0.2">
      <c r="A127" s="142" t="s">
        <v>146</v>
      </c>
      <c r="B127" s="108">
        <v>35196.379999999997</v>
      </c>
      <c r="C127" s="22"/>
      <c r="D127" s="127">
        <v>70000</v>
      </c>
      <c r="E127" s="79"/>
      <c r="F127" s="22">
        <v>365000</v>
      </c>
      <c r="G127" s="22" t="s">
        <v>147</v>
      </c>
    </row>
    <row r="128" spans="1:7" x14ac:dyDescent="0.2">
      <c r="A128" s="152" t="s">
        <v>148</v>
      </c>
      <c r="B128" s="118">
        <f>SUM(B127)</f>
        <v>35196.379999999997</v>
      </c>
      <c r="C128" s="54"/>
      <c r="D128" s="136">
        <f>SUM(D127)</f>
        <v>70000</v>
      </c>
      <c r="E128" s="100"/>
      <c r="F128" s="54">
        <f>SUM(F127)</f>
        <v>365000</v>
      </c>
      <c r="G128" s="54"/>
    </row>
    <row r="129" spans="1:7" x14ac:dyDescent="0.2">
      <c r="A129" s="141" t="s">
        <v>149</v>
      </c>
      <c r="B129" s="119">
        <v>0</v>
      </c>
      <c r="C129" s="55">
        <v>20000</v>
      </c>
      <c r="D129" s="123">
        <v>28000</v>
      </c>
      <c r="E129" s="88"/>
      <c r="F129" s="11">
        <v>28000</v>
      </c>
      <c r="G129" s="55"/>
    </row>
    <row r="130" spans="1:7" ht="15.75" customHeight="1" x14ac:dyDescent="0.2">
      <c r="A130" s="143" t="s">
        <v>150</v>
      </c>
      <c r="B130" s="101">
        <f t="shared" ref="B130:C130" si="10">B129+B128+B125</f>
        <v>491318.77</v>
      </c>
      <c r="C130" s="45">
        <f t="shared" si="10"/>
        <v>680000</v>
      </c>
      <c r="D130" s="125">
        <f>D129+D128+D125</f>
        <v>1616275</v>
      </c>
      <c r="E130" s="101"/>
      <c r="F130" s="45">
        <f>F129+F128+F125</f>
        <v>1303000</v>
      </c>
      <c r="G130" s="45"/>
    </row>
    <row r="131" spans="1:7" ht="14.25" customHeight="1" x14ac:dyDescent="0.2">
      <c r="A131" s="143" t="s">
        <v>151</v>
      </c>
      <c r="B131" s="94">
        <f>B130+B115</f>
        <v>1698676.95</v>
      </c>
      <c r="C131" s="47">
        <f>C130+C115</f>
        <v>4022080</v>
      </c>
      <c r="D131" s="125">
        <f>D130+D115</f>
        <v>4452925</v>
      </c>
      <c r="E131" s="94"/>
      <c r="F131" s="46">
        <f>F130+F115</f>
        <v>6599854</v>
      </c>
      <c r="G131" s="47"/>
    </row>
    <row r="132" spans="1:7" ht="17.25" customHeight="1" thickBot="1" x14ac:dyDescent="0.25">
      <c r="A132" s="153" t="s">
        <v>152</v>
      </c>
      <c r="B132" s="102">
        <f>B50-B131</f>
        <v>1469243.9800000002</v>
      </c>
      <c r="C132" s="57">
        <f>C50-C131</f>
        <v>0</v>
      </c>
      <c r="D132" s="137">
        <f>D50-D131</f>
        <v>0</v>
      </c>
      <c r="E132" s="102"/>
      <c r="F132" s="56">
        <f>F50-F131</f>
        <v>0</v>
      </c>
      <c r="G132" s="57"/>
    </row>
  </sheetData>
  <pageMargins left="0.25" right="0.25" top="0.75" bottom="0.75" header="0.3" footer="0.3"/>
  <pageSetup fitToHeight="5"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Budget</vt:lpstr>
      <vt:lpstr>'2023 Budget'!Print_Area</vt:lpstr>
      <vt:lpstr>'2023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Gustafson</dc:creator>
  <cp:lastModifiedBy>Lynn Gustafson</cp:lastModifiedBy>
  <cp:lastPrinted>2023-09-08T13:56:06Z</cp:lastPrinted>
  <dcterms:created xsi:type="dcterms:W3CDTF">2023-09-08T13:51:01Z</dcterms:created>
  <dcterms:modified xsi:type="dcterms:W3CDTF">2023-09-08T13:56:50Z</dcterms:modified>
</cp:coreProperties>
</file>